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ahimehed-my.sharepoint.com/personal/tonu_peterson_ejs_ee/Documents/Tiinaga jagamiseks/"/>
    </mc:Choice>
  </mc:AlternateContent>
  <xr:revisionPtr revIDLastSave="0" documentId="8_{4388ED6D-51F6-46A5-823B-9DE0C742720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ÕDER" sheetId="1" r:id="rId1"/>
    <sheet name="METSKITS" sheetId="2" r:id="rId2"/>
    <sheet name="METSSIGA" sheetId="3" r:id="rId3"/>
    <sheet name="HIRV" sheetId="5" r:id="rId4"/>
    <sheet name="HUNT, KARU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3" l="1"/>
  <c r="AE19" i="3"/>
  <c r="AE17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M31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5" i="3"/>
  <c r="AE25" i="3"/>
  <c r="AC28" i="3"/>
  <c r="V28" i="1"/>
  <c r="T28" i="1"/>
  <c r="R28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U26" i="1"/>
  <c r="U27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6" i="1"/>
  <c r="S27" i="1"/>
  <c r="W25" i="1"/>
  <c r="U25" i="1"/>
  <c r="S25" i="1"/>
  <c r="Y6" i="3"/>
  <c r="AE6" i="3" s="1"/>
  <c r="Y7" i="3"/>
  <c r="AE7" i="3" s="1"/>
  <c r="Y8" i="3"/>
  <c r="AE8" i="3" s="1"/>
  <c r="Y9" i="3"/>
  <c r="AE9" i="3" s="1"/>
  <c r="Y10" i="3"/>
  <c r="AE10" i="3" s="1"/>
  <c r="Y11" i="3"/>
  <c r="AE11" i="3" s="1"/>
  <c r="Y12" i="3"/>
  <c r="AE12" i="3" s="1"/>
  <c r="Y13" i="3"/>
  <c r="AE13" i="3" s="1"/>
  <c r="Y14" i="3"/>
  <c r="AE14" i="3" s="1"/>
  <c r="Y15" i="3"/>
  <c r="AE15" i="3" s="1"/>
  <c r="Y16" i="3"/>
  <c r="AE16" i="3" s="1"/>
  <c r="Y17" i="3"/>
  <c r="Y18" i="3"/>
  <c r="AE18" i="3" s="1"/>
  <c r="Y19" i="3"/>
  <c r="Y20" i="3"/>
  <c r="AE20" i="3" s="1"/>
  <c r="Y21" i="3"/>
  <c r="AE21" i="3" s="1"/>
  <c r="Y22" i="3"/>
  <c r="AE22" i="3" s="1"/>
  <c r="Y23" i="3"/>
  <c r="AE23" i="3" s="1"/>
  <c r="Y24" i="3"/>
  <c r="AE24" i="3" s="1"/>
  <c r="Y25" i="3"/>
  <c r="Y26" i="3"/>
  <c r="AE26" i="3" s="1"/>
  <c r="Y27" i="3"/>
  <c r="AE27" i="3" s="1"/>
  <c r="Y5" i="3"/>
  <c r="AE5" i="3" s="1"/>
  <c r="V10" i="3"/>
  <c r="V6" i="3"/>
  <c r="V7" i="3"/>
  <c r="V8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5" i="3"/>
  <c r="L28" i="3"/>
  <c r="Q29" i="2"/>
  <c r="M31" i="2"/>
  <c r="M29" i="2"/>
  <c r="L31" i="2"/>
  <c r="ET29" i="4"/>
  <c r="ES29" i="4"/>
  <c r="ER29" i="4"/>
  <c r="EQ29" i="4"/>
  <c r="EO29" i="4"/>
  <c r="EN29" i="4"/>
  <c r="EM29" i="4"/>
  <c r="EL29" i="4"/>
  <c r="BJ29" i="4"/>
  <c r="BK29" i="4"/>
  <c r="BP29" i="4"/>
  <c r="BO29" i="4"/>
  <c r="BN29" i="4"/>
  <c r="BM29" i="4"/>
  <c r="BI29" i="4"/>
  <c r="BH29" i="4"/>
  <c r="EP28" i="4"/>
  <c r="EP27" i="4"/>
  <c r="EP26" i="4"/>
  <c r="EP25" i="4"/>
  <c r="EP24" i="4"/>
  <c r="EP23" i="4"/>
  <c r="EP22" i="4"/>
  <c r="EP21" i="4"/>
  <c r="EP20" i="4"/>
  <c r="EP19" i="4"/>
  <c r="EP18" i="4"/>
  <c r="EP17" i="4"/>
  <c r="EP16" i="4"/>
  <c r="EP15" i="4"/>
  <c r="EP14" i="4"/>
  <c r="EP13" i="4"/>
  <c r="EP12" i="4"/>
  <c r="EP11" i="4"/>
  <c r="EP10" i="4"/>
  <c r="EP9" i="4"/>
  <c r="EP8" i="4"/>
  <c r="EP7" i="4"/>
  <c r="EP6" i="4"/>
  <c r="EK28" i="4"/>
  <c r="EK27" i="4"/>
  <c r="EK26" i="4"/>
  <c r="EK25" i="4"/>
  <c r="EK24" i="4"/>
  <c r="EK23" i="4"/>
  <c r="EK22" i="4"/>
  <c r="EK21" i="4"/>
  <c r="EK20" i="4"/>
  <c r="EK19" i="4"/>
  <c r="EK18" i="4"/>
  <c r="EK17" i="4"/>
  <c r="EK16" i="4"/>
  <c r="EK15" i="4"/>
  <c r="EK14" i="4"/>
  <c r="EK13" i="4"/>
  <c r="EK12" i="4"/>
  <c r="EK11" i="4"/>
  <c r="EK10" i="4"/>
  <c r="EK9" i="4"/>
  <c r="EK8" i="4"/>
  <c r="EK7" i="4"/>
  <c r="EK6" i="4"/>
  <c r="BL28" i="4"/>
  <c r="BL27" i="4"/>
  <c r="BL26" i="4"/>
  <c r="BL25" i="4"/>
  <c r="BL24" i="4"/>
  <c r="BL23" i="4"/>
  <c r="BL22" i="4"/>
  <c r="BL21" i="4"/>
  <c r="BL20" i="4"/>
  <c r="BL19" i="4"/>
  <c r="BL18" i="4"/>
  <c r="BL17" i="4"/>
  <c r="BL16" i="4"/>
  <c r="BL15" i="4"/>
  <c r="BL14" i="4"/>
  <c r="BL13" i="4"/>
  <c r="BL12" i="4"/>
  <c r="BL11" i="4"/>
  <c r="BL10" i="4"/>
  <c r="BL9" i="4"/>
  <c r="BL8" i="4"/>
  <c r="BL7" i="4"/>
  <c r="BL6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7" i="4"/>
  <c r="BG6" i="4"/>
  <c r="EK29" i="4"/>
  <c r="L28" i="2"/>
  <c r="J28" i="5"/>
  <c r="L28" i="1"/>
  <c r="M31" i="1" s="1"/>
  <c r="T28" i="3"/>
  <c r="W28" i="3"/>
  <c r="EP29" i="4" l="1"/>
  <c r="K28" i="5"/>
  <c r="I28" i="5"/>
  <c r="H28" i="5"/>
  <c r="G28" i="5"/>
  <c r="F28" i="5"/>
  <c r="E28" i="5"/>
  <c r="D28" i="5"/>
  <c r="C28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S28" i="3"/>
  <c r="U28" i="3" l="1"/>
  <c r="P28" i="1"/>
  <c r="P29" i="1" s="1"/>
  <c r="BG29" i="4"/>
  <c r="O28" i="2"/>
  <c r="BL29" i="4"/>
  <c r="X28" i="3"/>
  <c r="P28" i="3"/>
  <c r="O28" i="3"/>
  <c r="O29" i="3" s="1"/>
  <c r="M28" i="3"/>
  <c r="K28" i="3"/>
  <c r="J28" i="3"/>
  <c r="I28" i="3"/>
  <c r="J31" i="3" s="1"/>
  <c r="H28" i="3"/>
  <c r="I31" i="3" s="1"/>
  <c r="G28" i="3"/>
  <c r="F28" i="3"/>
  <c r="E28" i="3"/>
  <c r="D28" i="3"/>
  <c r="C28" i="3"/>
  <c r="AB27" i="3"/>
  <c r="Z27" i="3"/>
  <c r="R27" i="3"/>
  <c r="Q27" i="3"/>
  <c r="N27" i="3"/>
  <c r="AB26" i="3"/>
  <c r="Z26" i="3"/>
  <c r="R26" i="3"/>
  <c r="Q26" i="3"/>
  <c r="N26" i="3"/>
  <c r="AB25" i="3"/>
  <c r="Z25" i="3"/>
  <c r="R25" i="3"/>
  <c r="Q25" i="3"/>
  <c r="N25" i="3"/>
  <c r="AB24" i="3"/>
  <c r="Z24" i="3"/>
  <c r="R24" i="3"/>
  <c r="Q24" i="3"/>
  <c r="N24" i="3"/>
  <c r="AB23" i="3"/>
  <c r="Z23" i="3"/>
  <c r="R23" i="3"/>
  <c r="Q23" i="3"/>
  <c r="N23" i="3"/>
  <c r="AB22" i="3"/>
  <c r="Z22" i="3"/>
  <c r="R22" i="3"/>
  <c r="Q22" i="3"/>
  <c r="N22" i="3"/>
  <c r="AB21" i="3"/>
  <c r="Z21" i="3"/>
  <c r="R21" i="3"/>
  <c r="Q21" i="3"/>
  <c r="N21" i="3"/>
  <c r="AB20" i="3"/>
  <c r="Z20" i="3"/>
  <c r="R20" i="3"/>
  <c r="Q20" i="3"/>
  <c r="N20" i="3"/>
  <c r="AB19" i="3"/>
  <c r="Z19" i="3"/>
  <c r="R19" i="3"/>
  <c r="Q19" i="3"/>
  <c r="N19" i="3"/>
  <c r="AB18" i="3"/>
  <c r="Z18" i="3"/>
  <c r="R18" i="3"/>
  <c r="Q18" i="3"/>
  <c r="N18" i="3"/>
  <c r="AB17" i="3"/>
  <c r="Z17" i="3"/>
  <c r="R17" i="3"/>
  <c r="Q17" i="3"/>
  <c r="N17" i="3"/>
  <c r="AB16" i="3"/>
  <c r="Z16" i="3"/>
  <c r="R16" i="3"/>
  <c r="Q16" i="3"/>
  <c r="N16" i="3"/>
  <c r="AB15" i="3"/>
  <c r="Z15" i="3"/>
  <c r="R15" i="3"/>
  <c r="Q15" i="3"/>
  <c r="N15" i="3"/>
  <c r="AB14" i="3"/>
  <c r="Z14" i="3"/>
  <c r="R14" i="3"/>
  <c r="Q14" i="3"/>
  <c r="N14" i="3"/>
  <c r="AB13" i="3"/>
  <c r="Z13" i="3"/>
  <c r="R13" i="3"/>
  <c r="Q13" i="3"/>
  <c r="N13" i="3"/>
  <c r="AB12" i="3"/>
  <c r="Z12" i="3"/>
  <c r="R12" i="3"/>
  <c r="Q12" i="3"/>
  <c r="N12" i="3"/>
  <c r="AB11" i="3"/>
  <c r="Z11" i="3"/>
  <c r="R11" i="3"/>
  <c r="Q11" i="3"/>
  <c r="N11" i="3"/>
  <c r="AB10" i="3"/>
  <c r="Z10" i="3"/>
  <c r="R10" i="3"/>
  <c r="Q10" i="3"/>
  <c r="N10" i="3"/>
  <c r="AB9" i="3"/>
  <c r="Z9" i="3"/>
  <c r="R9" i="3"/>
  <c r="Q9" i="3"/>
  <c r="N9" i="3"/>
  <c r="AB8" i="3"/>
  <c r="Z8" i="3"/>
  <c r="R8" i="3"/>
  <c r="Q8" i="3"/>
  <c r="N8" i="3"/>
  <c r="AB7" i="3"/>
  <c r="Z7" i="3"/>
  <c r="R7" i="3"/>
  <c r="Q7" i="3"/>
  <c r="N7" i="3"/>
  <c r="AB6" i="3"/>
  <c r="Z6" i="3"/>
  <c r="R6" i="3"/>
  <c r="Q6" i="3"/>
  <c r="N6" i="3"/>
  <c r="AB5" i="3"/>
  <c r="Z5" i="3"/>
  <c r="R5" i="3"/>
  <c r="Q5" i="3"/>
  <c r="N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X28" i="2"/>
  <c r="S28" i="2"/>
  <c r="R28" i="2"/>
  <c r="Q28" i="2"/>
  <c r="M28" i="2"/>
  <c r="K28" i="2"/>
  <c r="J28" i="2"/>
  <c r="K31" i="2" s="1"/>
  <c r="I28" i="2"/>
  <c r="J31" i="2" s="1"/>
  <c r="H28" i="2"/>
  <c r="I31" i="2" s="1"/>
  <c r="G28" i="2"/>
  <c r="H31" i="2" s="1"/>
  <c r="F28" i="2"/>
  <c r="E28" i="2"/>
  <c r="D28" i="2"/>
  <c r="C28" i="2"/>
  <c r="W27" i="2"/>
  <c r="V27" i="2"/>
  <c r="T27" i="2"/>
  <c r="W26" i="2"/>
  <c r="V26" i="2"/>
  <c r="T26" i="2"/>
  <c r="W25" i="2"/>
  <c r="V25" i="2"/>
  <c r="T25" i="2"/>
  <c r="W24" i="2"/>
  <c r="V24" i="2"/>
  <c r="T24" i="2"/>
  <c r="W23" i="2"/>
  <c r="V23" i="2"/>
  <c r="T23" i="2"/>
  <c r="W22" i="2"/>
  <c r="V22" i="2"/>
  <c r="T22" i="2"/>
  <c r="W21" i="2"/>
  <c r="V21" i="2"/>
  <c r="T21" i="2"/>
  <c r="W20" i="2"/>
  <c r="V20" i="2"/>
  <c r="T20" i="2"/>
  <c r="W19" i="2"/>
  <c r="V19" i="2"/>
  <c r="T19" i="2"/>
  <c r="W18" i="2"/>
  <c r="V18" i="2"/>
  <c r="T18" i="2"/>
  <c r="W17" i="2"/>
  <c r="V17" i="2"/>
  <c r="T17" i="2"/>
  <c r="W16" i="2"/>
  <c r="V16" i="2"/>
  <c r="T16" i="2"/>
  <c r="W15" i="2"/>
  <c r="V15" i="2"/>
  <c r="T15" i="2"/>
  <c r="W14" i="2"/>
  <c r="V14" i="2"/>
  <c r="T14" i="2"/>
  <c r="W13" i="2"/>
  <c r="V13" i="2"/>
  <c r="T13" i="2"/>
  <c r="W12" i="2"/>
  <c r="V12" i="2"/>
  <c r="T12" i="2"/>
  <c r="W11" i="2"/>
  <c r="V11" i="2"/>
  <c r="T11" i="2"/>
  <c r="W10" i="2"/>
  <c r="V10" i="2"/>
  <c r="T10" i="2"/>
  <c r="W9" i="2"/>
  <c r="V9" i="2"/>
  <c r="T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W8" i="2"/>
  <c r="V8" i="2"/>
  <c r="T8" i="2"/>
  <c r="W7" i="2"/>
  <c r="V7" i="2"/>
  <c r="T7" i="2"/>
  <c r="W6" i="2"/>
  <c r="V6" i="2"/>
  <c r="T6" i="2"/>
  <c r="W5" i="2"/>
  <c r="V5" i="2"/>
  <c r="T5" i="2"/>
  <c r="A5" i="2"/>
  <c r="A6" i="2" s="1"/>
  <c r="A7" i="2" s="1"/>
  <c r="X28" i="1"/>
  <c r="Q28" i="1"/>
  <c r="O28" i="1"/>
  <c r="O29" i="1" s="1"/>
  <c r="M28" i="1"/>
  <c r="K28" i="1"/>
  <c r="L31" i="1" s="1"/>
  <c r="J28" i="1"/>
  <c r="K31" i="1" s="1"/>
  <c r="I28" i="1"/>
  <c r="J31" i="1" s="1"/>
  <c r="H28" i="1"/>
  <c r="I31" i="1" s="1"/>
  <c r="G28" i="1"/>
  <c r="H31" i="1" s="1"/>
  <c r="F28" i="1"/>
  <c r="E28" i="1"/>
  <c r="D28" i="1"/>
  <c r="C28" i="1"/>
  <c r="AA27" i="1"/>
  <c r="Z27" i="1"/>
  <c r="Y27" i="1"/>
  <c r="N27" i="1"/>
  <c r="AA26" i="1"/>
  <c r="Z26" i="1"/>
  <c r="Y26" i="1"/>
  <c r="N26" i="1"/>
  <c r="AA25" i="1"/>
  <c r="Z25" i="1"/>
  <c r="Y25" i="1"/>
  <c r="N25" i="1"/>
  <c r="AA24" i="1"/>
  <c r="Z24" i="1"/>
  <c r="Y24" i="1"/>
  <c r="N24" i="1"/>
  <c r="AA23" i="1"/>
  <c r="Z23" i="1"/>
  <c r="Y23" i="1"/>
  <c r="N23" i="1"/>
  <c r="AA22" i="1"/>
  <c r="Z22" i="1"/>
  <c r="Y22" i="1"/>
  <c r="N22" i="1"/>
  <c r="AA21" i="1"/>
  <c r="Z21" i="1"/>
  <c r="Y21" i="1"/>
  <c r="N21" i="1"/>
  <c r="AA20" i="1"/>
  <c r="Z20" i="1"/>
  <c r="Y20" i="1"/>
  <c r="N20" i="1"/>
  <c r="AA19" i="1"/>
  <c r="Z19" i="1"/>
  <c r="Y19" i="1"/>
  <c r="N19" i="1"/>
  <c r="AA18" i="1"/>
  <c r="Z18" i="1"/>
  <c r="Y18" i="1"/>
  <c r="N18" i="1"/>
  <c r="AA17" i="1"/>
  <c r="Z17" i="1"/>
  <c r="Y17" i="1"/>
  <c r="N17" i="1"/>
  <c r="AA16" i="1"/>
  <c r="Z16" i="1"/>
  <c r="Y16" i="1"/>
  <c r="N16" i="1"/>
  <c r="AA15" i="1"/>
  <c r="Z15" i="1"/>
  <c r="Y15" i="1"/>
  <c r="N15" i="1"/>
  <c r="AA14" i="1"/>
  <c r="Z14" i="1"/>
  <c r="Y14" i="1"/>
  <c r="N14" i="1"/>
  <c r="AA13" i="1"/>
  <c r="Z13" i="1"/>
  <c r="Y13" i="1"/>
  <c r="N13" i="1"/>
  <c r="AA12" i="1"/>
  <c r="Z12" i="1"/>
  <c r="Y12" i="1"/>
  <c r="N12" i="1"/>
  <c r="AA11" i="1"/>
  <c r="Z11" i="1"/>
  <c r="Y11" i="1"/>
  <c r="N11" i="1"/>
  <c r="AA10" i="1"/>
  <c r="Z10" i="1"/>
  <c r="Y10" i="1"/>
  <c r="N10" i="1"/>
  <c r="AA9" i="1"/>
  <c r="Z9" i="1"/>
  <c r="Y9" i="1"/>
  <c r="N9" i="1"/>
  <c r="AA8" i="1"/>
  <c r="Z8" i="1"/>
  <c r="Y8" i="1"/>
  <c r="N8" i="1"/>
  <c r="AA7" i="1"/>
  <c r="Z7" i="1"/>
  <c r="Y7" i="1"/>
  <c r="N7" i="1"/>
  <c r="AA6" i="1"/>
  <c r="Z6" i="1"/>
  <c r="Y6" i="1"/>
  <c r="N6" i="1"/>
  <c r="AA5" i="1"/>
  <c r="Z5" i="1"/>
  <c r="Y5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31" i="3" l="1"/>
  <c r="L31" i="3"/>
  <c r="S28" i="1"/>
  <c r="U28" i="1"/>
  <c r="W28" i="1"/>
  <c r="M29" i="1"/>
  <c r="N29" i="1"/>
  <c r="M29" i="3"/>
  <c r="V28" i="3"/>
  <c r="AA9" i="3"/>
  <c r="AA13" i="3"/>
  <c r="AA21" i="3"/>
  <c r="AA25" i="3"/>
  <c r="AA16" i="3"/>
  <c r="AA12" i="3"/>
  <c r="AA11" i="3"/>
  <c r="AA15" i="3"/>
  <c r="AA23" i="3"/>
  <c r="AA27" i="3"/>
  <c r="AA10" i="3"/>
  <c r="AA14" i="3"/>
  <c r="AA18" i="3"/>
  <c r="AA22" i="3"/>
  <c r="AA26" i="3"/>
  <c r="AA20" i="3"/>
  <c r="AA19" i="3"/>
  <c r="AA17" i="3"/>
  <c r="AA8" i="3"/>
  <c r="AA7" i="3"/>
  <c r="AA5" i="3"/>
  <c r="AA24" i="3"/>
  <c r="N28" i="3"/>
  <c r="R28" i="3"/>
  <c r="Q28" i="3"/>
  <c r="AA28" i="1"/>
  <c r="N28" i="1"/>
  <c r="N29" i="3"/>
  <c r="AB28" i="3"/>
  <c r="Z28" i="3"/>
  <c r="Y28" i="3"/>
  <c r="AE28" i="3" s="1"/>
  <c r="T28" i="2"/>
  <c r="V28" i="2"/>
  <c r="N28" i="2"/>
  <c r="W28" i="2"/>
  <c r="P28" i="2"/>
  <c r="Z28" i="1"/>
  <c r="Y28" i="1"/>
  <c r="Y29" i="1" s="1"/>
  <c r="AA6" i="3"/>
  <c r="Y29" i="3" l="1"/>
  <c r="AA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Tiina Tartu JK</author>
    <author/>
    <author>Kasutaja</author>
  </authors>
  <commentList>
    <comment ref="X6" authorId="0" shapeId="0" xr:uid="{0246BCD9-4C37-4574-B67E-FA26059D7057}">
      <text>
        <r>
          <rPr>
            <sz val="11"/>
            <color theme="1"/>
            <rFont val="Calibri"/>
            <family val="2"/>
            <scheme val="minor"/>
          </rPr>
          <t xml:space="preserve">Tiina Tartu JK:
Hukkunud 05.01.2026
</t>
        </r>
      </text>
    </comment>
    <comment ref="X16" authorId="0" shapeId="0" xr:uid="{82C8F0F9-6A0D-4860-AEA1-4E1630A6AE09}">
      <text>
        <r>
          <rPr>
            <sz val="11"/>
            <color theme="1"/>
            <rFont val="Calibri"/>
            <family val="2"/>
            <scheme val="minor"/>
          </rPr>
          <t xml:space="preserve">Tiina Tartu JK:
Hukkunud 18.01.2026
</t>
        </r>
      </text>
    </comment>
    <comment ref="X25" authorId="0" shapeId="0" xr:uid="{33985418-E290-4A10-BB7E-A2C280D8A43F}">
      <text>
        <r>
          <rPr>
            <sz val="11"/>
            <color theme="1"/>
            <rFont val="Calibri"/>
            <family val="2"/>
            <scheme val="minor"/>
          </rPr>
          <t xml:space="preserve">Tiina Tartu JK:
neist 1 hukkunud 03.02.2026
</t>
        </r>
      </text>
    </comment>
    <comment ref="H30" authorId="1" shapeId="0" xr:uid="{3D859BB8-37D7-4E15-93E2-4AC67C3CCF09}">
      <text>
        <r>
          <rPr>
            <sz val="11"/>
            <color rgb="FF000000"/>
            <rFont val="Calibri"/>
            <family val="2"/>
            <charset val="186"/>
            <scheme val="minor"/>
          </rPr>
          <t>JN soovitus 219</t>
        </r>
      </text>
    </comment>
    <comment ref="I30" authorId="1" shapeId="0" xr:uid="{AC5D24C0-AD7C-48D2-AD8D-32AD441AF45A}">
      <text>
        <r>
          <rPr>
            <sz val="11"/>
            <color rgb="FF000000"/>
            <rFont val="Calibri"/>
            <family val="2"/>
            <charset val="186"/>
            <scheme val="minor"/>
          </rPr>
          <t>USO soovitus 250-280</t>
        </r>
      </text>
    </comment>
    <comment ref="J30" authorId="1" shapeId="0" xr:uid="{8A39441B-19C6-45F6-9A78-9FAB6D6D2CB8}">
      <text>
        <r>
          <rPr>
            <sz val="11"/>
            <color rgb="FF000000"/>
            <rFont val="Calibri"/>
            <family val="2"/>
            <charset val="186"/>
            <scheme val="minor"/>
          </rPr>
          <t>USO soovitus 260-300</t>
        </r>
      </text>
    </comment>
    <comment ref="K30" authorId="2" shapeId="0" xr:uid="{02C12818-CED3-441D-8699-E3B990AC1B36}">
      <text>
        <r>
          <rPr>
            <b/>
            <sz val="9"/>
            <color indexed="81"/>
            <rFont val="Segoe UI"/>
            <family val="2"/>
            <charset val="186"/>
          </rPr>
          <t>USO soovitus 230 - 250</t>
        </r>
      </text>
    </comment>
    <comment ref="L30" authorId="2" shapeId="0" xr:uid="{3C50E090-B460-4043-B433-7DA4CC07153B}">
      <text>
        <r>
          <rPr>
            <b/>
            <sz val="9"/>
            <color indexed="81"/>
            <rFont val="Segoe UI"/>
            <family val="2"/>
            <charset val="186"/>
          </rPr>
          <t>USO soovitus 220 - 250</t>
        </r>
      </text>
    </comment>
    <comment ref="M30" authorId="2" shapeId="0" xr:uid="{C2E7CFC1-94A3-4820-98E1-D83D1F1DC34E}">
      <text>
        <r>
          <rPr>
            <b/>
            <sz val="9"/>
            <color indexed="81"/>
            <rFont val="Segoe UI"/>
            <family val="2"/>
            <charset val="186"/>
          </rPr>
          <t>USO soovitus: 210 - 230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Tiina Tartu JK</author>
    <author>kasutaja</author>
    <author/>
  </authors>
  <commentList>
    <comment ref="S3" authorId="0" shapeId="0" xr:uid="{76339253-F21F-472F-A4DE-93687BC97C1A}">
      <text>
        <r>
          <rPr>
            <sz val="11"/>
            <color theme="1"/>
            <rFont val="Calibri"/>
            <family val="2"/>
            <scheme val="minor"/>
          </rPr>
          <t xml:space="preserve">Tiina Tartu JK:
Kuni 31.01.2026
</t>
        </r>
      </text>
    </comment>
    <comment ref="J4" authorId="1" shapeId="0" xr:uid="{DAC4197A-2A38-4E12-AE89-67251313DBFE}">
      <text>
        <r>
          <rPr>
            <b/>
            <sz val="9"/>
            <color indexed="81"/>
            <rFont val="Segoe UI"/>
            <family val="2"/>
          </rPr>
          <t>kasutaja:</t>
        </r>
        <r>
          <rPr>
            <sz val="9"/>
            <color indexed="81"/>
            <rFont val="Segoe UI"/>
            <family val="2"/>
          </rPr>
          <t xml:space="preserve">
Liikluses hukkus 352 isendit, seega kokku vähenes arvukus 1869 isendi võrra</t>
        </r>
      </text>
    </comment>
    <comment ref="S10" authorId="0" shapeId="0" xr:uid="{2E03178C-90AC-4770-A27F-D45307D21B7F}">
      <text>
        <r>
          <rPr>
            <sz val="11"/>
            <color theme="1"/>
            <rFont val="Calibri"/>
            <family val="2"/>
            <scheme val="minor"/>
          </rPr>
          <t xml:space="preserve">Tiina Tartu JK:
neist 4 leitud ilvese poolt murtuna
</t>
        </r>
      </text>
    </comment>
    <comment ref="H30" authorId="2" shapeId="0" xr:uid="{23215B52-90F5-41F6-852C-3631F8F56EE0}">
      <text>
        <r>
          <rPr>
            <sz val="11"/>
            <color rgb="FF000000"/>
            <rFont val="Calibri"/>
            <family val="2"/>
            <charset val="186"/>
            <scheme val="minor"/>
          </rPr>
          <t>JN kohustuslik 2088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Kristiine</author>
    <author>Tiina Tartu JK</author>
  </authors>
  <commentList>
    <comment ref="I14" authorId="0" shapeId="0" xr:uid="{F67A4DA4-752F-41F7-89B7-8894E8384BF0}">
      <text>
        <r>
          <rPr>
            <b/>
            <sz val="9"/>
            <color indexed="81"/>
            <rFont val="Segoe UI"/>
            <family val="2"/>
            <charset val="186"/>
          </rPr>
          <t>Tiina:</t>
        </r>
        <r>
          <rPr>
            <sz val="9"/>
            <color indexed="81"/>
            <rFont val="Segoe UI"/>
            <family val="2"/>
            <charset val="186"/>
          </rPr>
          <t xml:space="preserve">
1 haavatud
</t>
        </r>
      </text>
    </comment>
    <comment ref="F17" authorId="0" shapeId="0" xr:uid="{6989D76D-29A0-4CFC-BB55-E4FF5313EA3A}">
      <text>
        <r>
          <rPr>
            <b/>
            <sz val="9"/>
            <color indexed="81"/>
            <rFont val="Segoe UI"/>
            <family val="2"/>
            <charset val="186"/>
          </rPr>
          <t>Tiina:</t>
        </r>
        <r>
          <rPr>
            <sz val="9"/>
            <color indexed="81"/>
            <rFont val="Segoe UI"/>
            <family val="2"/>
            <charset val="186"/>
          </rPr>
          <t xml:space="preserve">
Haavatud
</t>
        </r>
      </text>
    </comment>
    <comment ref="J24" authorId="1" shapeId="0" xr:uid="{C5399E5D-54F3-4B41-9A7D-5D2235BC0D4E}">
      <text>
        <r>
          <rPr>
            <sz val="11"/>
            <color theme="1"/>
            <rFont val="Calibri"/>
            <family val="2"/>
            <scheme val="minor"/>
          </rPr>
          <t xml:space="preserve">Tiina Tartu JK:
Kütitud 03.01.2026
</t>
        </r>
      </text>
    </comment>
  </commentList>
</comments>
</file>

<file path=xl/sharedStrings.xml><?xml version="1.0" encoding="utf-8"?>
<sst xmlns="http://schemas.openxmlformats.org/spreadsheetml/2006/main" count="452" uniqueCount="187">
  <si>
    <t>JAHIPIIRKOND</t>
  </si>
  <si>
    <t>Jahipiir-konna pindala</t>
  </si>
  <si>
    <t>Sellest jahimaad (ha)</t>
  </si>
  <si>
    <t>PÕDER</t>
  </si>
  <si>
    <t>Küttimine</t>
  </si>
  <si>
    <t>JS soov märtsis 2025</t>
  </si>
  <si>
    <t>Võrreldes eelmise küttimi-sega</t>
  </si>
  <si>
    <t>JN otsus 2025 soovitusl.</t>
  </si>
  <si>
    <t>Soovi korrigee-rimine</t>
  </si>
  <si>
    <r>
      <rPr>
        <b/>
        <sz val="12"/>
        <color rgb="FF000000"/>
        <rFont val="Calibri"/>
      </rPr>
      <t>küttimise  seis</t>
    </r>
    <r>
      <rPr>
        <sz val="12"/>
        <color rgb="FF000000"/>
        <rFont val="Calibri"/>
      </rPr>
      <t xml:space="preserve"> 15</t>
    </r>
    <r>
      <rPr>
        <sz val="10"/>
        <color rgb="FF000000"/>
        <rFont val="Calibri"/>
      </rPr>
      <t>.12.2025</t>
    </r>
  </si>
  <si>
    <t>Struktuur</t>
  </si>
  <si>
    <r>
      <t xml:space="preserve">Liikluses jm. hukkunud  </t>
    </r>
    <r>
      <rPr>
        <sz val="10"/>
        <color rgb="FF000000"/>
        <rFont val="Calibri"/>
        <family val="2"/>
      </rPr>
      <t>2025</t>
    </r>
  </si>
  <si>
    <r>
      <t xml:space="preserve">Küttimine + liiklus jm.  </t>
    </r>
    <r>
      <rPr>
        <sz val="10"/>
        <color rgb="FF000000"/>
        <rFont val="Calibri"/>
        <family val="2"/>
      </rPr>
      <t>2025</t>
    </r>
  </si>
  <si>
    <t>Küttimismahu ja küttimise vahe</t>
  </si>
  <si>
    <t>Pull</t>
  </si>
  <si>
    <t>%</t>
  </si>
  <si>
    <t>Leh</t>
  </si>
  <si>
    <t>Vasi</t>
  </si>
  <si>
    <t>Alatskivi (Bubo)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</si>
  <si>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</si>
  <si>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</si>
  <si>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</si>
  <si>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</si>
  <si>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</si>
  <si>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</si>
  <si>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</si>
  <si>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</si>
  <si>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</si>
  <si>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</si>
  <si>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</si>
  <si>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</si>
  <si>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</si>
  <si>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 (Mäger)</t>
  </si>
  <si>
    <t>Puhja</t>
  </si>
  <si>
    <t>Rannu</t>
  </si>
  <si>
    <t>Sangla</t>
  </si>
  <si>
    <t>Tammistu</t>
  </si>
  <si>
    <t>Tähtvere</t>
  </si>
  <si>
    <t>Vahelaane</t>
  </si>
  <si>
    <t>Võnnu</t>
  </si>
  <si>
    <t>Ülenurme</t>
  </si>
  <si>
    <t>Kokku</t>
  </si>
  <si>
    <t>Erinevus USO-ga:</t>
  </si>
  <si>
    <t>USO soovitus:</t>
  </si>
  <si>
    <t>USO soovituse erinevus eelnenud aasta küttimisega:</t>
  </si>
  <si>
    <t>METSKITS</t>
  </si>
  <si>
    <t>Seltside soov märtsis 2025</t>
  </si>
  <si>
    <t>JN otsus 2025</t>
  </si>
  <si>
    <r>
      <rPr>
        <b/>
        <sz val="12"/>
        <color rgb="FF000000"/>
        <rFont val="Calibri"/>
      </rPr>
      <t>küttimise  seis</t>
    </r>
    <r>
      <rPr>
        <sz val="12"/>
        <color rgb="FF000000"/>
        <rFont val="Calibri"/>
      </rPr>
      <t xml:space="preserve"> 31</t>
    </r>
    <r>
      <rPr>
        <sz val="10"/>
        <color rgb="FF000000"/>
        <rFont val="Calibri"/>
      </rPr>
      <t>.01.2026</t>
    </r>
  </si>
  <si>
    <r>
      <t>Liikluses jm. hukkunud</t>
    </r>
    <r>
      <rPr>
        <sz val="10"/>
        <color rgb="FF000000"/>
        <rFont val="Calibri"/>
        <family val="2"/>
      </rPr>
      <t xml:space="preserve"> 2025</t>
    </r>
  </si>
  <si>
    <r>
      <t xml:space="preserve">Küttimine + liiklus jm. </t>
    </r>
    <r>
      <rPr>
        <sz val="10"/>
        <color rgb="FF000000"/>
        <rFont val="Calibri"/>
        <family val="2"/>
      </rPr>
      <t>2025</t>
    </r>
  </si>
  <si>
    <r>
      <t xml:space="preserve">JN otsus </t>
    </r>
    <r>
      <rPr>
        <sz val="10"/>
        <color rgb="FF000000"/>
        <rFont val="Calibri"/>
        <family val="2"/>
        <charset val="186"/>
      </rPr>
      <t>2024</t>
    </r>
  </si>
  <si>
    <t>METSSIGA</t>
  </si>
  <si>
    <r>
      <t xml:space="preserve">Seltside soov märtsis </t>
    </r>
    <r>
      <rPr>
        <sz val="10"/>
        <color rgb="FF000000"/>
        <rFont val="Calibri"/>
        <family val="2"/>
        <charset val="186"/>
      </rPr>
      <t>2025</t>
    </r>
  </si>
  <si>
    <t>JN otsus</t>
  </si>
  <si>
    <t>Küttimis-maht KEA käskkirja eelnõuga</t>
  </si>
  <si>
    <t>Erinevus JN otsusega</t>
  </si>
  <si>
    <r>
      <t>Soovi korrig.</t>
    </r>
    <r>
      <rPr>
        <sz val="10"/>
        <color theme="1"/>
        <rFont val="Calibri"/>
        <family val="2"/>
        <charset val="186"/>
      </rPr>
      <t>.</t>
    </r>
  </si>
  <si>
    <t>Küttimis-maht KEA käskkirjaga</t>
  </si>
  <si>
    <t>Käskkirja erinevus sooviga</t>
  </si>
  <si>
    <t>Käskkirja erinevuse % sooviga</t>
  </si>
  <si>
    <r>
      <t xml:space="preserve">Liikl. jm. hukkunud </t>
    </r>
    <r>
      <rPr>
        <sz val="10"/>
        <color rgb="FF000000"/>
        <rFont val="Calibri"/>
        <family val="2"/>
        <charset val="186"/>
      </rPr>
      <t>2025</t>
    </r>
  </si>
  <si>
    <r>
      <t xml:space="preserve">Küttimine + liiklus jm. </t>
    </r>
    <r>
      <rPr>
        <sz val="10"/>
        <color rgb="FF000000"/>
        <rFont val="Calibri"/>
        <family val="2"/>
        <charset val="186"/>
      </rPr>
      <t>2025</t>
    </r>
  </si>
  <si>
    <t>Küttimismahu ja küttimine + liiklus jm. vahe</t>
  </si>
  <si>
    <t>Talvine arvukuse eesmärk 3 isend/1000 ha kohta</t>
  </si>
  <si>
    <r>
      <rPr>
        <b/>
        <sz val="12"/>
        <color rgb="FF000000"/>
        <rFont val="Calibri"/>
      </rPr>
      <t>SAK</t>
    </r>
    <r>
      <rPr>
        <sz val="12"/>
        <color rgb="FF000000"/>
        <rFont val="Calibri"/>
      </rPr>
      <t xml:space="preserve"> maetud/konteiner</t>
    </r>
  </si>
  <si>
    <t>Vahe kohustusega</t>
  </si>
  <si>
    <t>Hirv</t>
  </si>
  <si>
    <t>Liikluses hukkunud 2025</t>
  </si>
  <si>
    <t>Jahindusstatistiline aruanne tuleb edastada Keskkonnaagentuuri eluslooduseosakonna e-posti aadressile ulukiseire@envir.ee hiljemalt 20. märtsiks.</t>
  </si>
  <si>
    <t>MAAKOND</t>
  </si>
  <si>
    <t>HINNANG ARVUKUSELE 2024 JAHIAASTA ALGUSES</t>
  </si>
  <si>
    <t>KÜTTIMISSOOV 2024</t>
  </si>
  <si>
    <t>HINNANG ARVUKUSE MUUTUSELE VÕRRELDES EELNEVA AASTAGA</t>
  </si>
  <si>
    <t>2024/2025</t>
  </si>
  <si>
    <t>VÄIKEULUKITE KÜTTIMINE 2023 JAHIAASTAL</t>
  </si>
  <si>
    <t>MUU INFO</t>
  </si>
  <si>
    <t>JAHIKOERAD</t>
  </si>
  <si>
    <t>2025/2026</t>
  </si>
  <si>
    <t>ISENDITE ARV</t>
  </si>
  <si>
    <t>1 - ARVUKUS SUURENENUD; 0 - ARVUKUS JÄÄNUD SAMAKS: -1 - ARVUKUS VÄHENENUD</t>
  </si>
  <si>
    <t>PUNAHIRV</t>
  </si>
  <si>
    <t>KARU</t>
  </si>
  <si>
    <t>HUNT</t>
  </si>
  <si>
    <t>ILVES</t>
  </si>
  <si>
    <t>HALLHÜLJES</t>
  </si>
  <si>
    <t>Kütitud</t>
  </si>
  <si>
    <t>Hukkunud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</si>
  <si>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</si>
  <si>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</si>
  <si>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</si>
  <si>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</si>
  <si>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</si>
  <si>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</si>
  <si>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</si>
  <si>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</si>
  <si>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Šaakal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</si>
  <si>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</si>
  <si>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</si>
  <si>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</si>
  <si>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</si>
  <si>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</si>
  <si>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</si>
  <si>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</si>
  <si>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</si>
  <si>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</si>
  <si>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</si>
  <si>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</si>
  <si>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</si>
  <si>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</si>
  <si>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Lehm</t>
  </si>
  <si>
    <t>Pull-vasikas</t>
  </si>
  <si>
    <t>Lehm-vasikas</t>
  </si>
  <si>
    <t>Liiklus</t>
  </si>
  <si>
    <t>Muul põhjusel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</si>
  <si>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</si>
  <si>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</si>
  <si>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</si>
  <si>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</si>
  <si>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</si>
  <si>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</si>
  <si>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</si>
  <si>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</si>
  <si>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</si>
  <si>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</si>
  <si>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</si>
  <si>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</si>
  <si>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</si>
  <si>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</si>
  <si>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</si>
  <si>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</si>
  <si>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Isa-hüljes</t>
  </si>
  <si>
    <t>Ema-hüljes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</si>
  <si>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</si>
  <si>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</si>
  <si>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</si>
  <si>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</si>
  <si>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</si>
  <si>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</si>
  <si>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</si>
  <si>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</si>
  <si>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</si>
  <si>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</si>
  <si>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</si>
  <si>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</si>
  <si>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</si>
  <si>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</si>
  <si>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</si>
  <si>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</si>
  <si>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</si>
  <si>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</si>
  <si>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</si>
  <si>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</si>
  <si>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</si>
  <si>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Hanede küttimine kokku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</si>
  <si>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</si>
  <si>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</si>
  <si>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</si>
  <si>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</si>
  <si>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</si>
  <si>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</si>
  <si>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</si>
  <si>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</si>
  <si>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</si>
  <si>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</si>
  <si>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</si>
  <si>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</si>
  <si>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</si>
  <si>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Partide küttimine kokku</t>
  </si>
  <si>
    <t>Jahimaa pindala</t>
  </si>
  <si>
    <t>JP kasutaja jahimeeste arv</t>
  </si>
  <si>
    <t>Metssigade peibutuskohtade arv</t>
  </si>
  <si>
    <t>Soolakud</t>
  </si>
  <si>
    <t>Söödapõldude pindala (ha)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</si>
  <si>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</si>
  <si>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</si>
  <si>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</si>
  <si>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</si>
  <si>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</si>
  <si>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</si>
  <si>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</si>
  <si>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Tartumaa</t>
  </si>
  <si>
    <t>Alatskivi</t>
  </si>
  <si>
    <t> </t>
  </si>
  <si>
    <t>Peipsiääre</t>
  </si>
  <si>
    <r>
      <rPr>
        <b/>
        <sz val="12"/>
        <color rgb="FF000000"/>
        <rFont val="Calibri"/>
      </rPr>
      <t>küttimise  seis</t>
    </r>
    <r>
      <rPr>
        <sz val="12"/>
        <color rgb="FF000000"/>
        <rFont val="Calibri"/>
      </rPr>
      <t xml:space="preserve"> 23</t>
    </r>
    <r>
      <rPr>
        <sz val="10"/>
        <color rgb="FF000000"/>
        <rFont val="Calibri"/>
      </rPr>
      <t>.02.2026</t>
    </r>
  </si>
  <si>
    <t>Küttimine + liiklus + SAK leitud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</si>
</sst>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28"/>
      <color rgb="FF000000"/>
      <name val="Calibri"/>
      <family val="2"/>
      <charset val="186"/>
    </font>
    <font>
      <i/>
      <sz val="8"/>
      <color rgb="FF000000"/>
      <name val="Arial"/>
      <family val="2"/>
      <charset val="186"/>
    </font>
    <font>
      <sz val="8"/>
      <color rgb="FF000000"/>
      <name val="Calibri"/>
      <family val="2"/>
      <scheme val="minor"/>
    </font>
    <font>
      <sz val="11"/>
      <color rgb="FF00000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Calibri"/>
      <family val="2"/>
      <charset val="186"/>
    </font>
    <font>
      <i/>
      <sz val="8"/>
      <color rgb="FF000000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i/>
      <sz val="8"/>
      <color rgb="FF000000"/>
      <name val="Calibri"/>
      <family val="2"/>
    </font>
    <font>
      <sz val="10"/>
      <color rgb="FF000000"/>
      <name val="Calibri"/>
      <family val="2"/>
      <charset val="186"/>
    </font>
    <font>
      <sz val="12"/>
      <name val="Calibri"/>
      <family val="2"/>
      <charset val="186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</font>
    <font>
      <sz val="12"/>
      <color theme="1"/>
      <name val="Calibri"/>
      <family val="2"/>
      <charset val="186"/>
    </font>
    <font>
      <b/>
      <i/>
      <sz val="12"/>
      <color rgb="FF000000"/>
      <name val="Calibri"/>
      <family val="2"/>
      <charset val="186"/>
    </font>
    <font>
      <i/>
      <sz val="12"/>
      <color rgb="FF000000"/>
      <name val="Calibri"/>
      <family val="2"/>
      <charset val="186"/>
    </font>
    <font>
      <b/>
      <i/>
      <sz val="8"/>
      <color rgb="FF000000"/>
      <name val="Calibri"/>
      <family val="2"/>
      <charset val="186"/>
    </font>
    <font>
      <sz val="8"/>
      <color rgb="FF000000"/>
      <name val="Calibri"/>
      <family val="2"/>
      <charset val="186"/>
    </font>
    <font>
      <i/>
      <sz val="10"/>
      <color rgb="FF000000"/>
      <name val="Calibri"/>
      <family val="2"/>
    </font>
    <font>
      <sz val="11"/>
      <name val="Calibri"/>
      <family val="2"/>
    </font>
    <font>
      <i/>
      <sz val="10"/>
      <color rgb="FF000000"/>
      <name val="Calibri"/>
      <family val="2"/>
      <charset val="186"/>
    </font>
    <font>
      <b/>
      <i/>
      <sz val="12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  <font>
      <i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</font>
    <font>
      <b/>
      <sz val="9"/>
      <color indexed="81"/>
      <name val="Segoe UI"/>
      <family val="2"/>
      <charset val="186"/>
    </font>
    <font>
      <b/>
      <sz val="12"/>
      <color theme="1"/>
      <name val="Calibri"/>
      <family val="2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</font>
    <font>
      <b/>
      <i/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8"/>
      <color rgb="FFFF0000"/>
      <name val="Calibri"/>
      <family val="2"/>
      <charset val="186"/>
    </font>
    <font>
      <b/>
      <sz val="1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color rgb="FFFF0000"/>
      <name val="Calibri"/>
      <family val="2"/>
      <charset val="186"/>
    </font>
    <font>
      <sz val="8"/>
      <name val="Calibri"/>
      <family val="2"/>
      <charset val="186"/>
    </font>
    <font>
      <b/>
      <i/>
      <sz val="8"/>
      <color rgb="FFFF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2"/>
      <color rgb="FF0000FF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</font>
    <font>
      <sz val="9"/>
      <color indexed="81"/>
      <name val="Segoe UI"/>
      <family val="2"/>
      <charset val="186"/>
    </font>
    <font>
      <b/>
      <sz val="11"/>
      <color rgb="FF000000"/>
      <name val="Arial"/>
      <family val="2"/>
      <charset val="186"/>
    </font>
    <font>
      <b/>
      <sz val="10"/>
      <color rgb="FF000000"/>
      <name val="Calibri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charset val="186"/>
    </font>
    <font>
      <sz val="10"/>
      <name val="Calibri"/>
      <family val="2"/>
      <charset val="186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b/>
      <sz val="11"/>
      <color rgb="FF000000"/>
      <name val="Calibri"/>
      <family val="2"/>
      <charset val="186"/>
    </font>
    <font>
      <b/>
      <sz val="11"/>
      <color rgb="FF000000"/>
      <name val="Calibri"/>
      <family val="2"/>
      <scheme val="minor"/>
    </font>
    <font>
      <sz val="12"/>
      <color rgb="FFFF000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theme="9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theme="9" tint="0.59999389629810485"/>
        <bgColor rgb="FFDEEAF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rgb="FFFBE4D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39997558519241921"/>
        <bgColor rgb="FFFEF2C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403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8" fillId="0" borderId="0" xfId="0" applyFont="1" applyAlignment="1">
      <alignment wrapText="1"/>
    </xf>
    <xf numFmtId="0" fontId="10" fillId="2" borderId="3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9" fontId="11" fillId="0" borderId="3" xfId="0" applyNumberFormat="1" applyFont="1" applyBorder="1" applyAlignment="1">
      <alignment horizontal="center" wrapText="1"/>
    </xf>
    <xf numFmtId="0" fontId="10" fillId="12" borderId="15" xfId="0" applyFont="1" applyFill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 vertical="center"/>
    </xf>
    <xf numFmtId="164" fontId="20" fillId="9" borderId="9" xfId="0" applyNumberFormat="1" applyFont="1" applyFill="1" applyBorder="1"/>
    <xf numFmtId="0" fontId="10" fillId="10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12" borderId="17" xfId="0" applyFont="1" applyFill="1" applyBorder="1" applyAlignment="1">
      <alignment horizontal="center" wrapText="1"/>
    </xf>
    <xf numFmtId="0" fontId="10" fillId="13" borderId="4" xfId="0" applyFont="1" applyFill="1" applyBorder="1" applyAlignment="1">
      <alignment horizontal="center" wrapText="1"/>
    </xf>
    <xf numFmtId="164" fontId="20" fillId="9" borderId="16" xfId="0" applyNumberFormat="1" applyFont="1" applyFill="1" applyBorder="1"/>
    <xf numFmtId="0" fontId="21" fillId="13" borderId="4" xfId="0" applyFont="1" applyFill="1" applyBorder="1" applyAlignment="1">
      <alignment horizontal="center" wrapText="1"/>
    </xf>
    <xf numFmtId="0" fontId="21" fillId="10" borderId="16" xfId="0" applyFont="1" applyFill="1" applyBorder="1" applyAlignment="1">
      <alignment horizontal="center" wrapText="1"/>
    </xf>
    <xf numFmtId="0" fontId="21" fillId="13" borderId="4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20" fillId="9" borderId="20" xfId="0" applyNumberFormat="1" applyFont="1" applyFill="1" applyBorder="1"/>
    <xf numFmtId="0" fontId="10" fillId="10" borderId="14" xfId="0" applyFont="1" applyFill="1" applyBorder="1" applyAlignment="1">
      <alignment horizontal="center" wrapText="1"/>
    </xf>
    <xf numFmtId="0" fontId="22" fillId="0" borderId="0" xfId="0" applyFont="1" applyAlignment="1">
      <alignment horizontal="right" wrapText="1"/>
    </xf>
    <xf numFmtId="0" fontId="23" fillId="2" borderId="21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9" fontId="24" fillId="3" borderId="22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wrapText="1"/>
    </xf>
    <xf numFmtId="9" fontId="24" fillId="3" borderId="24" xfId="0" applyNumberFormat="1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25" fillId="3" borderId="8" xfId="0" applyFont="1" applyFill="1" applyBorder="1" applyAlignment="1">
      <alignment horizontal="center" wrapText="1"/>
    </xf>
    <xf numFmtId="164" fontId="11" fillId="3" borderId="19" xfId="0" applyNumberFormat="1" applyFont="1" applyFill="1" applyBorder="1" applyAlignment="1">
      <alignment horizontal="right" vertical="center"/>
    </xf>
    <xf numFmtId="0" fontId="4" fillId="15" borderId="2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22" fillId="0" borderId="0" xfId="0" applyFont="1" applyAlignment="1">
      <alignment horizontal="right" vertical="top" wrapText="1"/>
    </xf>
    <xf numFmtId="0" fontId="23" fillId="16" borderId="0" xfId="0" applyFont="1" applyFill="1" applyAlignment="1">
      <alignment horizontal="center" vertical="top" wrapText="1"/>
    </xf>
    <xf numFmtId="0" fontId="23" fillId="16" borderId="0" xfId="0" applyFont="1" applyFill="1" applyAlignment="1">
      <alignment horizontal="right" vertical="top" wrapText="1"/>
    </xf>
    <xf numFmtId="0" fontId="4" fillId="16" borderId="0" xfId="0" applyFont="1" applyFill="1" applyAlignment="1">
      <alignment horizontal="center" vertical="top" wrapText="1"/>
    </xf>
    <xf numFmtId="0" fontId="27" fillId="16" borderId="0" xfId="0" applyFont="1" applyFill="1"/>
    <xf numFmtId="0" fontId="26" fillId="17" borderId="0" xfId="0" applyFont="1" applyFill="1" applyAlignment="1">
      <alignment horizontal="center" vertical="top" wrapText="1"/>
    </xf>
    <xf numFmtId="9" fontId="26" fillId="17" borderId="0" xfId="0" applyNumberFormat="1" applyFont="1" applyFill="1" applyAlignment="1">
      <alignment horizontal="center" vertical="top"/>
    </xf>
    <xf numFmtId="0" fontId="26" fillId="16" borderId="0" xfId="0" applyFont="1" applyFill="1" applyAlignment="1">
      <alignment horizontal="center" vertical="top" wrapText="1"/>
    </xf>
    <xf numFmtId="0" fontId="28" fillId="16" borderId="0" xfId="0" applyFont="1" applyFill="1" applyAlignment="1">
      <alignment horizontal="center" vertical="top"/>
    </xf>
    <xf numFmtId="0" fontId="20" fillId="16" borderId="0" xfId="0" applyFont="1" applyFill="1" applyAlignment="1">
      <alignment vertical="top"/>
    </xf>
    <xf numFmtId="0" fontId="10" fillId="16" borderId="0" xfId="0" applyFont="1" applyFill="1" applyAlignment="1">
      <alignment vertical="top"/>
    </xf>
    <xf numFmtId="0" fontId="26" fillId="2" borderId="0" xfId="0" applyFont="1" applyFill="1" applyAlignment="1">
      <alignment horizontal="center" vertical="top" wrapText="1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9" fillId="17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8" fillId="16" borderId="0" xfId="0" applyFont="1" applyFill="1"/>
    <xf numFmtId="0" fontId="11" fillId="16" borderId="0" xfId="0" applyFont="1" applyFill="1" applyAlignment="1">
      <alignment horizontal="center"/>
    </xf>
    <xf numFmtId="0" fontId="20" fillId="16" borderId="0" xfId="0" applyFont="1" applyFill="1"/>
    <xf numFmtId="0" fontId="10" fillId="16" borderId="0" xfId="0" applyFont="1" applyFill="1"/>
    <xf numFmtId="0" fontId="28" fillId="0" borderId="0" xfId="0" applyFont="1" applyAlignment="1">
      <alignment wrapText="1"/>
    </xf>
    <xf numFmtId="9" fontId="31" fillId="2" borderId="0" xfId="0" applyNumberFormat="1" applyFont="1" applyFill="1" applyAlignment="1">
      <alignment horizontal="center"/>
    </xf>
    <xf numFmtId="9" fontId="31" fillId="17" borderId="0" xfId="0" applyNumberFormat="1" applyFont="1" applyFill="1" applyAlignment="1">
      <alignment horizontal="center"/>
    </xf>
    <xf numFmtId="0" fontId="32" fillId="16" borderId="0" xfId="0" applyFont="1" applyFill="1" applyAlignment="1">
      <alignment horizontal="center"/>
    </xf>
    <xf numFmtId="0" fontId="28" fillId="16" borderId="0" xfId="0" applyFont="1" applyFill="1" applyAlignment="1">
      <alignment horizontal="center"/>
    </xf>
    <xf numFmtId="0" fontId="16" fillId="16" borderId="0" xfId="0" applyFont="1" applyFill="1" applyAlignment="1">
      <alignment horizontal="center"/>
    </xf>
    <xf numFmtId="0" fontId="31" fillId="16" borderId="0" xfId="0" applyFont="1" applyFill="1" applyAlignment="1">
      <alignment horizontal="center"/>
    </xf>
    <xf numFmtId="0" fontId="33" fillId="16" borderId="0" xfId="0" applyFont="1" applyFill="1"/>
    <xf numFmtId="0" fontId="3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9" fontId="15" fillId="0" borderId="3" xfId="0" applyNumberFormat="1" applyFont="1" applyBorder="1" applyAlignment="1">
      <alignment horizontal="center" wrapText="1"/>
    </xf>
    <xf numFmtId="0" fontId="10" fillId="12" borderId="17" xfId="0" applyFont="1" applyFill="1" applyBorder="1" applyAlignment="1">
      <alignment horizontal="center" vertical="center" wrapText="1"/>
    </xf>
    <xf numFmtId="0" fontId="4" fillId="0" borderId="29" xfId="3" applyFont="1" applyBorder="1" applyAlignment="1">
      <alignment horizontal="center" wrapText="1"/>
    </xf>
    <xf numFmtId="0" fontId="13" fillId="7" borderId="3" xfId="4" applyFont="1" applyFill="1" applyBorder="1" applyAlignment="1">
      <alignment horizontal="center" wrapText="1"/>
    </xf>
    <xf numFmtId="0" fontId="11" fillId="9" borderId="38" xfId="0" applyFont="1" applyFill="1" applyBorder="1" applyAlignment="1">
      <alignment horizontal="center" vertical="center"/>
    </xf>
    <xf numFmtId="164" fontId="20" fillId="9" borderId="34" xfId="0" applyNumberFormat="1" applyFont="1" applyFill="1" applyBorder="1"/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" fillId="0" borderId="34" xfId="3" applyFont="1" applyBorder="1" applyAlignment="1">
      <alignment horizontal="center" wrapText="1"/>
    </xf>
    <xf numFmtId="0" fontId="37" fillId="7" borderId="3" xfId="4" applyFont="1" applyFill="1" applyBorder="1" applyAlignment="1">
      <alignment horizontal="center" wrapText="1"/>
    </xf>
    <xf numFmtId="0" fontId="37" fillId="7" borderId="3" xfId="4" applyFont="1" applyFill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wrapText="1"/>
    </xf>
    <xf numFmtId="0" fontId="36" fillId="0" borderId="40" xfId="0" applyFont="1" applyBorder="1" applyAlignment="1">
      <alignment horizontal="center"/>
    </xf>
    <xf numFmtId="0" fontId="10" fillId="12" borderId="12" xfId="0" applyFont="1" applyFill="1" applyBorder="1" applyAlignment="1">
      <alignment horizontal="center" vertical="center" wrapText="1"/>
    </xf>
    <xf numFmtId="0" fontId="4" fillId="0" borderId="41" xfId="3" applyFont="1" applyBorder="1" applyAlignment="1">
      <alignment horizontal="center" wrapText="1"/>
    </xf>
    <xf numFmtId="0" fontId="18" fillId="3" borderId="18" xfId="0" applyFont="1" applyFill="1" applyBorder="1" applyAlignment="1">
      <alignment horizontal="center" wrapText="1"/>
    </xf>
    <xf numFmtId="9" fontId="38" fillId="3" borderId="25" xfId="0" applyNumberFormat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wrapText="1"/>
    </xf>
    <xf numFmtId="9" fontId="38" fillId="3" borderId="24" xfId="0" applyNumberFormat="1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9" borderId="8" xfId="0" applyFont="1" applyFill="1" applyBorder="1" applyAlignment="1">
      <alignment horizontal="center" vertical="center"/>
    </xf>
    <xf numFmtId="164" fontId="20" fillId="9" borderId="8" xfId="0" applyNumberFormat="1" applyFont="1" applyFill="1" applyBorder="1"/>
    <xf numFmtId="0" fontId="39" fillId="2" borderId="0" xfId="0" applyFont="1" applyFill="1" applyAlignment="1">
      <alignment horizontal="center" vertical="top" wrapText="1"/>
    </xf>
    <xf numFmtId="9" fontId="39" fillId="2" borderId="0" xfId="0" applyNumberFormat="1" applyFont="1" applyFill="1" applyAlignment="1">
      <alignment horizontal="center" vertical="top"/>
    </xf>
    <xf numFmtId="0" fontId="39" fillId="16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20" fillId="0" borderId="0" xfId="0" applyFont="1"/>
    <xf numFmtId="9" fontId="31" fillId="16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42" fillId="0" borderId="0" xfId="0" applyFont="1" applyAlignment="1">
      <alignment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wrapText="1"/>
    </xf>
    <xf numFmtId="0" fontId="10" fillId="7" borderId="3" xfId="6" applyFont="1" applyFill="1" applyBorder="1" applyAlignment="1">
      <alignment horizontal="center" wrapText="1"/>
    </xf>
    <xf numFmtId="1" fontId="11" fillId="9" borderId="4" xfId="0" applyNumberFormat="1" applyFont="1" applyFill="1" applyBorder="1" applyAlignment="1">
      <alignment horizontal="center" vertical="center"/>
    </xf>
    <xf numFmtId="164" fontId="20" fillId="9" borderId="0" xfId="0" applyNumberFormat="1" applyFont="1" applyFill="1"/>
    <xf numFmtId="0" fontId="10" fillId="15" borderId="3" xfId="0" applyFont="1" applyFill="1" applyBorder="1" applyAlignment="1">
      <alignment horizontal="center" wrapText="1"/>
    </xf>
    <xf numFmtId="0" fontId="21" fillId="7" borderId="3" xfId="6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1" fillId="7" borderId="3" xfId="6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164" fontId="11" fillId="9" borderId="8" xfId="0" applyNumberFormat="1" applyFont="1" applyFill="1" applyBorder="1" applyAlignment="1">
      <alignment horizontal="center" vertical="center" wrapText="1"/>
    </xf>
    <xf numFmtId="1" fontId="11" fillId="14" borderId="21" xfId="0" applyNumberFormat="1" applyFont="1" applyFill="1" applyBorder="1" applyAlignment="1">
      <alignment horizontal="center" vertical="center"/>
    </xf>
    <xf numFmtId="164" fontId="11" fillId="14" borderId="25" xfId="0" applyNumberFormat="1" applyFont="1" applyFill="1" applyBorder="1" applyAlignment="1">
      <alignment horizontal="right" vertical="center"/>
    </xf>
    <xf numFmtId="1" fontId="47" fillId="9" borderId="8" xfId="0" applyNumberFormat="1" applyFont="1" applyFill="1" applyBorder="1" applyAlignment="1">
      <alignment horizontal="center" vertical="center"/>
    </xf>
    <xf numFmtId="9" fontId="26" fillId="2" borderId="0" xfId="0" applyNumberFormat="1" applyFont="1" applyFill="1" applyAlignment="1">
      <alignment horizontal="center" vertical="top"/>
    </xf>
    <xf numFmtId="1" fontId="26" fillId="2" borderId="0" xfId="0" applyNumberFormat="1" applyFont="1" applyFill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21" borderId="2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49" fillId="16" borderId="16" xfId="0" applyFont="1" applyFill="1" applyBorder="1" applyAlignment="1">
      <alignment horizontal="center" vertical="top" wrapText="1"/>
    </xf>
    <xf numFmtId="0" fontId="4" fillId="0" borderId="42" xfId="0" applyFont="1" applyBorder="1" applyAlignment="1">
      <alignment wrapText="1"/>
    </xf>
    <xf numFmtId="0" fontId="10" fillId="0" borderId="40" xfId="0" applyFont="1" applyBorder="1" applyAlignment="1">
      <alignment wrapText="1"/>
    </xf>
    <xf numFmtId="0" fontId="10" fillId="0" borderId="42" xfId="0" applyFont="1" applyBorder="1" applyAlignment="1">
      <alignment wrapText="1"/>
    </xf>
    <xf numFmtId="0" fontId="49" fillId="16" borderId="20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164" fontId="11" fillId="0" borderId="0" xfId="0" applyNumberFormat="1" applyFont="1" applyAlignment="1">
      <alignment horizontal="center" vertic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4" fillId="15" borderId="25" xfId="0" applyFont="1" applyFill="1" applyBorder="1" applyAlignment="1">
      <alignment horizontal="center" wrapText="1"/>
    </xf>
    <xf numFmtId="0" fontId="51" fillId="24" borderId="20" xfId="0" applyFont="1" applyFill="1" applyBorder="1" applyAlignment="1">
      <alignment horizontal="center"/>
    </xf>
    <xf numFmtId="0" fontId="50" fillId="16" borderId="28" xfId="0" applyFont="1" applyFill="1" applyBorder="1" applyAlignment="1">
      <alignment horizontal="center"/>
    </xf>
    <xf numFmtId="0" fontId="50" fillId="16" borderId="0" xfId="0" applyFont="1" applyFill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1" fontId="17" fillId="9" borderId="8" xfId="0" applyNumberFormat="1" applyFon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center" wrapText="1"/>
    </xf>
    <xf numFmtId="0" fontId="49" fillId="12" borderId="17" xfId="0" applyFont="1" applyFill="1" applyBorder="1" applyAlignment="1">
      <alignment horizontal="center" wrapText="1"/>
    </xf>
    <xf numFmtId="0" fontId="52" fillId="12" borderId="17" xfId="0" applyFont="1" applyFill="1" applyBorder="1" applyAlignment="1">
      <alignment horizontal="center" wrapText="1"/>
    </xf>
    <xf numFmtId="0" fontId="18" fillId="3" borderId="43" xfId="0" applyFont="1" applyFill="1" applyBorder="1" applyAlignment="1">
      <alignment horizontal="center" wrapText="1"/>
    </xf>
    <xf numFmtId="0" fontId="0" fillId="0" borderId="34" xfId="0" applyBorder="1"/>
    <xf numFmtId="0" fontId="50" fillId="25" borderId="9" xfId="0" applyFont="1" applyFill="1" applyBorder="1" applyAlignment="1">
      <alignment horizontal="center"/>
    </xf>
    <xf numFmtId="0" fontId="50" fillId="25" borderId="16" xfId="0" applyFont="1" applyFill="1" applyBorder="1" applyAlignment="1">
      <alignment horizontal="center"/>
    </xf>
    <xf numFmtId="0" fontId="50" fillId="25" borderId="20" xfId="0" applyFont="1" applyFill="1" applyBorder="1" applyAlignment="1">
      <alignment horizontal="center"/>
    </xf>
    <xf numFmtId="0" fontId="51" fillId="25" borderId="20" xfId="0" applyFont="1" applyFill="1" applyBorder="1" applyAlignment="1">
      <alignment horizontal="center"/>
    </xf>
    <xf numFmtId="0" fontId="50" fillId="24" borderId="27" xfId="0" applyFont="1" applyFill="1" applyBorder="1" applyAlignment="1">
      <alignment horizontal="center"/>
    </xf>
    <xf numFmtId="0" fontId="50" fillId="24" borderId="33" xfId="0" applyFont="1" applyFill="1" applyBorder="1" applyAlignment="1">
      <alignment horizontal="center"/>
    </xf>
    <xf numFmtId="0" fontId="50" fillId="24" borderId="3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0" fontId="36" fillId="0" borderId="27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" fontId="42" fillId="0" borderId="27" xfId="0" applyNumberFormat="1" applyFont="1" applyBorder="1" applyAlignment="1">
      <alignment horizontal="center" vertical="center"/>
    </xf>
    <xf numFmtId="1" fontId="42" fillId="0" borderId="33" xfId="0" applyNumberFormat="1" applyFont="1" applyBorder="1" applyAlignment="1">
      <alignment horizontal="center" vertical="center"/>
    </xf>
    <xf numFmtId="0" fontId="54" fillId="0" borderId="0" xfId="0" applyFont="1"/>
    <xf numFmtId="0" fontId="54" fillId="16" borderId="0" xfId="0" applyFont="1" applyFill="1"/>
    <xf numFmtId="0" fontId="55" fillId="16" borderId="0" xfId="0" applyFont="1" applyFill="1" applyAlignment="1">
      <alignment horizontal="center"/>
    </xf>
    <xf numFmtId="0" fontId="50" fillId="0" borderId="0" xfId="0" applyFont="1"/>
    <xf numFmtId="0" fontId="50" fillId="9" borderId="9" xfId="0" applyFont="1" applyFill="1" applyBorder="1" applyAlignment="1">
      <alignment horizontal="center" vertical="center"/>
    </xf>
    <xf numFmtId="0" fontId="50" fillId="9" borderId="16" xfId="0" applyFont="1" applyFill="1" applyBorder="1" applyAlignment="1">
      <alignment horizontal="center" vertical="center"/>
    </xf>
    <xf numFmtId="0" fontId="50" fillId="9" borderId="2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center" wrapText="1"/>
    </xf>
    <xf numFmtId="0" fontId="4" fillId="27" borderId="25" xfId="0" applyFont="1" applyFill="1" applyBorder="1" applyAlignment="1">
      <alignment horizontal="center" wrapText="1"/>
    </xf>
    <xf numFmtId="0" fontId="59" fillId="16" borderId="0" xfId="0" applyFont="1" applyFill="1" applyAlignment="1">
      <alignment horizontal="center"/>
    </xf>
    <xf numFmtId="0" fontId="60" fillId="16" borderId="0" xfId="0" applyFont="1" applyFill="1"/>
    <xf numFmtId="0" fontId="25" fillId="16" borderId="0" xfId="0" applyFont="1" applyFill="1" applyAlignment="1">
      <alignment horizontal="center"/>
    </xf>
    <xf numFmtId="0" fontId="61" fillId="0" borderId="0" xfId="0" applyFont="1"/>
    <xf numFmtId="0" fontId="4" fillId="2" borderId="4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10" fillId="9" borderId="0" xfId="0" applyFont="1" applyFill="1" applyAlignment="1">
      <alignment horizontal="center" vertical="center" wrapText="1"/>
    </xf>
    <xf numFmtId="0" fontId="13" fillId="7" borderId="34" xfId="4" applyFont="1" applyFill="1" applyBorder="1" applyAlignment="1">
      <alignment horizontal="center" wrapText="1"/>
    </xf>
    <xf numFmtId="0" fontId="37" fillId="7" borderId="34" xfId="4" applyFont="1" applyFill="1" applyBorder="1" applyAlignment="1">
      <alignment horizontal="center" wrapText="1"/>
    </xf>
    <xf numFmtId="0" fontId="37" fillId="7" borderId="34" xfId="4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8" fillId="3" borderId="10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wrapText="1"/>
    </xf>
    <xf numFmtId="0" fontId="37" fillId="5" borderId="4" xfId="0" applyFont="1" applyFill="1" applyBorder="1" applyAlignment="1">
      <alignment horizontal="center" wrapText="1"/>
    </xf>
    <xf numFmtId="0" fontId="37" fillId="5" borderId="4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wrapText="1"/>
    </xf>
    <xf numFmtId="0" fontId="4" fillId="19" borderId="21" xfId="0" applyFont="1" applyFill="1" applyBorder="1" applyAlignment="1">
      <alignment horizontal="left" vertical="top" wrapText="1"/>
    </xf>
    <xf numFmtId="0" fontId="4" fillId="20" borderId="21" xfId="0" applyFont="1" applyFill="1" applyBorder="1" applyAlignment="1">
      <alignment horizontal="left" vertical="top" wrapText="1"/>
    </xf>
    <xf numFmtId="0" fontId="49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9" fillId="16" borderId="2" xfId="0" applyFont="1" applyFill="1" applyBorder="1" applyAlignment="1">
      <alignment horizontal="left" vertical="top" wrapText="1"/>
    </xf>
    <xf numFmtId="0" fontId="4" fillId="21" borderId="21" xfId="0" applyFont="1" applyFill="1" applyBorder="1" applyAlignment="1">
      <alignment horizontal="left" vertical="top" wrapText="1"/>
    </xf>
    <xf numFmtId="0" fontId="49" fillId="21" borderId="21" xfId="0" applyFont="1" applyFill="1" applyBorder="1" applyAlignment="1">
      <alignment horizontal="left" vertical="top" wrapText="1"/>
    </xf>
    <xf numFmtId="0" fontId="4" fillId="23" borderId="2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8" borderId="21" xfId="0" applyFont="1" applyFill="1" applyBorder="1" applyAlignment="1">
      <alignment horizontal="left" vertical="top" wrapText="1"/>
    </xf>
    <xf numFmtId="0" fontId="10" fillId="28" borderId="0" xfId="0" applyFont="1" applyFill="1" applyAlignment="1">
      <alignment horizontal="center" wrapText="1"/>
    </xf>
    <xf numFmtId="0" fontId="10" fillId="28" borderId="40" xfId="0" applyFont="1" applyFill="1" applyBorder="1" applyAlignment="1">
      <alignment horizontal="center" wrapText="1"/>
    </xf>
    <xf numFmtId="0" fontId="0" fillId="28" borderId="0" xfId="0" applyFill="1" applyAlignment="1">
      <alignment horizontal="center" wrapText="1"/>
    </xf>
    <xf numFmtId="0" fontId="10" fillId="28" borderId="13" xfId="0" applyFont="1" applyFill="1" applyBorder="1" applyAlignment="1">
      <alignment horizontal="center" wrapText="1"/>
    </xf>
    <xf numFmtId="0" fontId="10" fillId="28" borderId="42" xfId="0" applyFont="1" applyFill="1" applyBorder="1" applyAlignment="1">
      <alignment horizontal="center" wrapText="1"/>
    </xf>
    <xf numFmtId="0" fontId="10" fillId="28" borderId="19" xfId="0" applyFont="1" applyFill="1" applyBorder="1" applyAlignment="1">
      <alignment horizontal="left" vertical="top" wrapText="1"/>
    </xf>
    <xf numFmtId="0" fontId="10" fillId="16" borderId="19" xfId="0" applyFont="1" applyFill="1" applyBorder="1" applyAlignment="1">
      <alignment horizontal="left" vertical="top" wrapText="1"/>
    </xf>
    <xf numFmtId="0" fontId="0" fillId="16" borderId="0" xfId="0" applyFill="1" applyAlignment="1">
      <alignment horizontal="center" wrapText="1"/>
    </xf>
    <xf numFmtId="0" fontId="10" fillId="16" borderId="21" xfId="0" applyFont="1" applyFill="1" applyBorder="1" applyAlignment="1">
      <alignment horizontal="left" vertical="top" wrapText="1"/>
    </xf>
    <xf numFmtId="0" fontId="10" fillId="16" borderId="0" xfId="0" applyFont="1" applyFill="1" applyAlignment="1">
      <alignment horizontal="center" wrapText="1"/>
    </xf>
    <xf numFmtId="0" fontId="10" fillId="16" borderId="40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left" vertical="top" wrapText="1"/>
    </xf>
    <xf numFmtId="0" fontId="10" fillId="16" borderId="24" xfId="0" applyFont="1" applyFill="1" applyBorder="1" applyAlignment="1">
      <alignment horizontal="left" vertical="top" wrapText="1"/>
    </xf>
    <xf numFmtId="0" fontId="49" fillId="16" borderId="8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4" fillId="16" borderId="0" xfId="5" applyFont="1" applyFill="1" applyAlignment="1">
      <alignment horizontal="center" wrapText="1"/>
    </xf>
    <xf numFmtId="0" fontId="4" fillId="29" borderId="22" xfId="0" applyFont="1" applyFill="1" applyBorder="1" applyAlignment="1">
      <alignment horizontal="center" wrapText="1"/>
    </xf>
    <xf numFmtId="10" fontId="58" fillId="0" borderId="9" xfId="0" applyNumberFormat="1" applyFont="1" applyBorder="1" applyAlignment="1">
      <alignment horizontal="center" vertical="center"/>
    </xf>
    <xf numFmtId="10" fontId="58" fillId="0" borderId="16" xfId="0" applyNumberFormat="1" applyFont="1" applyBorder="1" applyAlignment="1">
      <alignment horizontal="center" vertical="center"/>
    </xf>
    <xf numFmtId="10" fontId="58" fillId="0" borderId="20" xfId="0" applyNumberFormat="1" applyFont="1" applyBorder="1" applyAlignment="1">
      <alignment horizontal="center" vertical="center"/>
    </xf>
    <xf numFmtId="10" fontId="58" fillId="0" borderId="8" xfId="0" applyNumberFormat="1" applyFont="1" applyBorder="1" applyAlignment="1">
      <alignment horizontal="center" vertical="center"/>
    </xf>
    <xf numFmtId="0" fontId="10" fillId="16" borderId="18" xfId="0" applyFont="1" applyFill="1" applyBorder="1" applyAlignment="1">
      <alignment horizontal="center" wrapText="1"/>
    </xf>
    <xf numFmtId="0" fontId="10" fillId="28" borderId="18" xfId="0" applyFont="1" applyFill="1" applyBorder="1" applyAlignment="1">
      <alignment horizontal="center" wrapText="1"/>
    </xf>
    <xf numFmtId="0" fontId="10" fillId="28" borderId="19" xfId="0" applyFont="1" applyFill="1" applyBorder="1" applyAlignment="1">
      <alignment horizontal="center" wrapText="1"/>
    </xf>
    <xf numFmtId="0" fontId="10" fillId="7" borderId="0" xfId="2" applyFont="1" applyFill="1" applyAlignment="1">
      <alignment horizontal="center" wrapText="1"/>
    </xf>
    <xf numFmtId="0" fontId="21" fillId="7" borderId="0" xfId="2" applyFont="1" applyFill="1" applyAlignment="1">
      <alignment horizontal="center" wrapText="1"/>
    </xf>
    <xf numFmtId="0" fontId="21" fillId="7" borderId="0" xfId="2" applyFont="1" applyFill="1" applyAlignment="1">
      <alignment horizontal="center"/>
    </xf>
    <xf numFmtId="0" fontId="16" fillId="0" borderId="8" xfId="1" applyFont="1" applyBorder="1" applyAlignment="1">
      <alignment horizontal="center" wrapText="1"/>
    </xf>
    <xf numFmtId="0" fontId="4" fillId="16" borderId="5" xfId="1" applyFont="1" applyFill="1" applyBorder="1" applyAlignment="1">
      <alignment horizontal="center" wrapText="1"/>
    </xf>
    <xf numFmtId="0" fontId="4" fillId="16" borderId="0" xfId="1" applyFont="1" applyFill="1" applyAlignment="1">
      <alignment horizontal="center" wrapText="1"/>
    </xf>
    <xf numFmtId="164" fontId="16" fillId="16" borderId="8" xfId="1" applyNumberFormat="1" applyFont="1" applyFill="1" applyBorder="1" applyAlignment="1">
      <alignment horizontal="center" wrapText="1"/>
    </xf>
    <xf numFmtId="0" fontId="16" fillId="6" borderId="8" xfId="0" applyFont="1" applyFill="1" applyBorder="1" applyAlignment="1">
      <alignment wrapText="1"/>
    </xf>
    <xf numFmtId="0" fontId="4" fillId="6" borderId="8" xfId="0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left" wrapText="1"/>
    </xf>
    <xf numFmtId="0" fontId="16" fillId="14" borderId="10" xfId="0" applyFont="1" applyFill="1" applyBorder="1" applyAlignment="1">
      <alignment horizontal="center" wrapText="1"/>
    </xf>
    <xf numFmtId="164" fontId="62" fillId="16" borderId="8" xfId="1" applyNumberFormat="1" applyFont="1" applyFill="1" applyBorder="1" applyAlignment="1">
      <alignment horizontal="center" wrapText="1"/>
    </xf>
    <xf numFmtId="164" fontId="63" fillId="16" borderId="8" xfId="1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 wrapText="1"/>
    </xf>
    <xf numFmtId="0" fontId="67" fillId="0" borderId="0" xfId="0" applyFont="1"/>
    <xf numFmtId="0" fontId="4" fillId="16" borderId="0" xfId="0" applyFont="1" applyFill="1" applyAlignment="1">
      <alignment vertical="top"/>
    </xf>
    <xf numFmtId="0" fontId="4" fillId="16" borderId="0" xfId="0" applyFont="1" applyFill="1"/>
    <xf numFmtId="0" fontId="68" fillId="0" borderId="0" xfId="0" applyFont="1"/>
    <xf numFmtId="0" fontId="56" fillId="0" borderId="21" xfId="0" applyFont="1" applyBorder="1" applyAlignment="1">
      <alignment horizontal="center" vertical="center"/>
    </xf>
    <xf numFmtId="0" fontId="4" fillId="3" borderId="44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1" fillId="9" borderId="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9" fillId="0" borderId="19" xfId="0" applyFont="1" applyBorder="1"/>
    <xf numFmtId="0" fontId="11" fillId="0" borderId="5" xfId="0" applyFont="1" applyBorder="1" applyAlignment="1">
      <alignment horizontal="center" vertical="top" wrapText="1"/>
    </xf>
    <xf numFmtId="0" fontId="9" fillId="0" borderId="18" xfId="0" applyFont="1" applyBorder="1" applyAlignment="1">
      <alignment wrapText="1"/>
    </xf>
    <xf numFmtId="0" fontId="10" fillId="5" borderId="1" xfId="0" applyFont="1" applyFill="1" applyBorder="1" applyAlignment="1">
      <alignment horizontal="center" vertical="top" wrapText="1"/>
    </xf>
    <xf numFmtId="0" fontId="9" fillId="0" borderId="10" xfId="0" applyFont="1" applyBorder="1"/>
    <xf numFmtId="0" fontId="4" fillId="2" borderId="27" xfId="0" applyFont="1" applyFill="1" applyBorder="1" applyAlignment="1">
      <alignment horizontal="right" vertical="top"/>
    </xf>
    <xf numFmtId="0" fontId="4" fillId="2" borderId="28" xfId="0" applyFont="1" applyFill="1" applyBorder="1" applyAlignment="1">
      <alignment horizontal="right" vertical="top"/>
    </xf>
    <xf numFmtId="0" fontId="4" fillId="2" borderId="29" xfId="0" applyFont="1" applyFill="1" applyBorder="1" applyAlignment="1">
      <alignment horizontal="right" vertical="top"/>
    </xf>
    <xf numFmtId="0" fontId="55" fillId="6" borderId="1" xfId="0" applyFont="1" applyFill="1" applyBorder="1" applyAlignment="1">
      <alignment horizontal="center" wrapText="1"/>
    </xf>
    <xf numFmtId="0" fontId="55" fillId="6" borderId="5" xfId="0" applyFont="1" applyFill="1" applyBorder="1" applyAlignment="1">
      <alignment horizontal="center" wrapText="1"/>
    </xf>
    <xf numFmtId="0" fontId="55" fillId="6" borderId="6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vertical="top" wrapText="1"/>
    </xf>
    <xf numFmtId="0" fontId="27" fillId="0" borderId="0" xfId="0" applyFont="1"/>
    <xf numFmtId="0" fontId="29" fillId="2" borderId="0" xfId="0" applyFont="1" applyFill="1" applyAlignment="1">
      <alignment horizontal="right" wrapText="1"/>
    </xf>
    <xf numFmtId="0" fontId="9" fillId="0" borderId="0" xfId="0" applyFont="1"/>
    <xf numFmtId="0" fontId="28" fillId="2" borderId="0" xfId="0" applyFont="1" applyFill="1" applyAlignment="1">
      <alignment horizontal="right" wrapText="1"/>
    </xf>
    <xf numFmtId="0" fontId="64" fillId="6" borderId="1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9" fillId="0" borderId="12" xfId="0" applyFont="1" applyBorder="1"/>
    <xf numFmtId="0" fontId="15" fillId="9" borderId="27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top" wrapText="1"/>
    </xf>
    <xf numFmtId="0" fontId="10" fillId="10" borderId="1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19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35" fillId="4" borderId="7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7" borderId="32" xfId="0" applyFont="1" applyFill="1" applyBorder="1" applyAlignment="1">
      <alignment horizontal="center" vertical="top" wrapText="1"/>
    </xf>
    <xf numFmtId="0" fontId="13" fillId="7" borderId="37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horizontal="center" vertical="top" wrapText="1"/>
    </xf>
    <xf numFmtId="0" fontId="13" fillId="8" borderId="1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21" fillId="0" borderId="9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9" fillId="0" borderId="3" xfId="0" applyFont="1" applyBorder="1"/>
    <xf numFmtId="0" fontId="43" fillId="0" borderId="3" xfId="0" applyFont="1" applyBorder="1"/>
    <xf numFmtId="0" fontId="43" fillId="0" borderId="10" xfId="0" applyFont="1" applyBorder="1"/>
    <xf numFmtId="0" fontId="43" fillId="0" borderId="4" xfId="0" applyFont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 vertical="top" wrapText="1"/>
    </xf>
    <xf numFmtId="0" fontId="17" fillId="0" borderId="41" xfId="0" applyFont="1" applyBorder="1"/>
    <xf numFmtId="0" fontId="11" fillId="0" borderId="6" xfId="0" applyFont="1" applyBorder="1" applyAlignment="1">
      <alignment horizontal="center" vertical="top" wrapText="1"/>
    </xf>
    <xf numFmtId="0" fontId="46" fillId="0" borderId="19" xfId="0" applyFont="1" applyBorder="1"/>
    <xf numFmtId="0" fontId="21" fillId="26" borderId="9" xfId="0" applyFont="1" applyFill="1" applyBorder="1" applyAlignment="1">
      <alignment horizontal="center" vertical="top" wrapText="1"/>
    </xf>
    <xf numFmtId="0" fontId="17" fillId="9" borderId="16" xfId="0" applyFont="1" applyFill="1" applyBorder="1"/>
    <xf numFmtId="0" fontId="2" fillId="25" borderId="9" xfId="0" applyFont="1" applyFill="1" applyBorder="1" applyAlignment="1">
      <alignment horizontal="center" vertical="top" wrapText="1"/>
    </xf>
    <xf numFmtId="0" fontId="2" fillId="25" borderId="16" xfId="0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7" fillId="11" borderId="10" xfId="0" applyFont="1" applyFill="1" applyBorder="1" applyAlignment="1">
      <alignment wrapText="1"/>
    </xf>
    <xf numFmtId="0" fontId="2" fillId="24" borderId="9" xfId="0" applyFont="1" applyFill="1" applyBorder="1" applyAlignment="1">
      <alignment horizontal="center" vertical="top" wrapText="1"/>
    </xf>
    <xf numFmtId="0" fontId="2" fillId="24" borderId="16" xfId="0" applyFont="1" applyFill="1" applyBorder="1" applyAlignment="1">
      <alignment horizontal="center" vertical="top" wrapText="1"/>
    </xf>
    <xf numFmtId="0" fontId="57" fillId="0" borderId="9" xfId="0" applyFont="1" applyBorder="1" applyAlignment="1">
      <alignment horizontal="center" vertical="top" wrapText="1"/>
    </xf>
    <xf numFmtId="0" fontId="57" fillId="0" borderId="16" xfId="0" applyFont="1" applyBorder="1" applyAlignment="1">
      <alignment horizontal="center" vertical="top" wrapText="1"/>
    </xf>
    <xf numFmtId="0" fontId="45" fillId="0" borderId="9" xfId="0" applyFont="1" applyBorder="1" applyAlignment="1">
      <alignment horizontal="center" wrapText="1"/>
    </xf>
    <xf numFmtId="0" fontId="45" fillId="0" borderId="16" xfId="0" applyFont="1" applyBorder="1" applyAlignment="1">
      <alignment horizontal="center" wrapText="1"/>
    </xf>
    <xf numFmtId="0" fontId="27" fillId="0" borderId="5" xfId="0" applyFont="1" applyBorder="1"/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0" fillId="7" borderId="2" xfId="0" applyFont="1" applyFill="1" applyBorder="1" applyAlignment="1">
      <alignment horizontal="center" vertical="top" wrapText="1"/>
    </xf>
    <xf numFmtId="0" fontId="17" fillId="0" borderId="11" xfId="0" applyFont="1" applyBorder="1"/>
    <xf numFmtId="0" fontId="11" fillId="9" borderId="29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/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9" fillId="22" borderId="21" xfId="0" applyFont="1" applyFill="1" applyBorder="1" applyAlignment="1">
      <alignment horizontal="center" vertical="top" wrapText="1"/>
    </xf>
    <xf numFmtId="0" fontId="4" fillId="22" borderId="21" xfId="0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48" fillId="0" borderId="25" xfId="0" applyFont="1" applyBorder="1" applyAlignment="1">
      <alignment horizontal="center" wrapText="1"/>
    </xf>
    <xf numFmtId="0" fontId="48" fillId="0" borderId="22" xfId="0" applyFont="1" applyBorder="1" applyAlignment="1">
      <alignment horizontal="center" wrapText="1"/>
    </xf>
    <xf numFmtId="0" fontId="48" fillId="0" borderId="24" xfId="0" applyFont="1" applyBorder="1" applyAlignment="1">
      <alignment horizontal="center" wrapText="1"/>
    </xf>
    <xf numFmtId="0" fontId="4" fillId="18" borderId="2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19" borderId="21" xfId="0" applyFont="1" applyFill="1" applyBorder="1" applyAlignment="1">
      <alignment horizontal="center" vertical="top" wrapText="1"/>
    </xf>
    <xf numFmtId="0" fontId="48" fillId="0" borderId="21" xfId="0" applyFont="1" applyBorder="1" applyAlignment="1">
      <alignment horizontal="center" vertical="top" wrapText="1"/>
    </xf>
    <xf numFmtId="0" fontId="4" fillId="20" borderId="21" xfId="0" applyFont="1" applyFill="1" applyBorder="1" applyAlignment="1">
      <alignment horizontal="center" vertical="top" wrapText="1"/>
    </xf>
    <xf numFmtId="0" fontId="4" fillId="21" borderId="21" xfId="0" applyFont="1" applyFill="1" applyBorder="1" applyAlignment="1">
      <alignment horizontal="center" vertical="top" wrapText="1"/>
    </xf>
    <xf numFmtId="0" fontId="49" fillId="21" borderId="21" xfId="0" applyFont="1" applyFill="1" applyBorder="1" applyAlignment="1">
      <alignment horizontal="center" vertical="top" wrapText="1"/>
    </xf>
    <xf numFmtId="0" fontId="49" fillId="22" borderId="2" xfId="0" applyFont="1" applyFill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64" fillId="30" borderId="9" xfId="0" applyFont="1" applyFill="1" applyBorder="1" applyAlignment="1">
      <alignment horizontal="center" vertical="top" wrapText="1"/>
    </xf>
    <xf numFmtId="0" fontId="64" fillId="30" borderId="20" xfId="0" applyFont="1" applyFill="1" applyBorder="1" applyAlignment="1">
      <alignment horizontal="center" vertical="top" wrapText="1"/>
    </xf>
    <xf numFmtId="0" fontId="36" fillId="30" borderId="9" xfId="0" applyFont="1" applyFill="1" applyBorder="1" applyAlignment="1">
      <alignment horizontal="center" vertical="center"/>
    </xf>
    <xf numFmtId="0" fontId="36" fillId="30" borderId="16" xfId="0" applyFont="1" applyFill="1" applyBorder="1" applyAlignment="1">
      <alignment horizontal="center" vertical="center"/>
    </xf>
    <xf numFmtId="0" fontId="36" fillId="30" borderId="20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top" wrapText="1"/>
    </xf>
    <xf numFmtId="0" fontId="10" fillId="8" borderId="37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wrapText="1"/>
    </xf>
    <xf numFmtId="0" fontId="4" fillId="31" borderId="25" xfId="0" applyFont="1" applyFill="1" applyBorder="1" applyAlignment="1">
      <alignment horizontal="center" wrapText="1"/>
    </xf>
    <xf numFmtId="0" fontId="64" fillId="32" borderId="9" xfId="0" applyFont="1" applyFill="1" applyBorder="1" applyAlignment="1">
      <alignment horizontal="center" vertical="top" wrapText="1"/>
    </xf>
    <xf numFmtId="0" fontId="4" fillId="32" borderId="20" xfId="0" applyFont="1" applyFill="1" applyBorder="1" applyAlignment="1">
      <alignment horizontal="center" vertical="top" wrapText="1"/>
    </xf>
    <xf numFmtId="0" fontId="36" fillId="32" borderId="27" xfId="0" applyFont="1" applyFill="1" applyBorder="1" applyAlignment="1">
      <alignment horizontal="center" vertical="center"/>
    </xf>
    <xf numFmtId="0" fontId="36" fillId="32" borderId="33" xfId="0" applyFont="1" applyFill="1" applyBorder="1" applyAlignment="1">
      <alignment horizontal="center" vertical="center"/>
    </xf>
    <xf numFmtId="0" fontId="36" fillId="32" borderId="39" xfId="0" applyFont="1" applyFill="1" applyBorder="1" applyAlignment="1">
      <alignment horizontal="center" vertical="center"/>
    </xf>
    <xf numFmtId="0" fontId="4" fillId="32" borderId="39" xfId="0" applyFont="1" applyFill="1" applyBorder="1" applyAlignment="1">
      <alignment horizontal="center" wrapText="1"/>
    </xf>
    <xf numFmtId="0" fontId="21" fillId="0" borderId="20" xfId="0" applyFont="1" applyBorder="1" applyAlignment="1">
      <alignment horizontal="center" vertical="top" wrapText="1"/>
    </xf>
    <xf numFmtId="0" fontId="51" fillId="30" borderId="0" xfId="0" applyFont="1" applyFill="1" applyBorder="1" applyAlignment="1">
      <alignment horizontal="center" vertical="center"/>
    </xf>
    <xf numFmtId="164" fontId="36" fillId="0" borderId="0" xfId="0" applyNumberFormat="1" applyFont="1" applyFill="1" applyAlignment="1">
      <alignment horizontal="center" vertical="center"/>
    </xf>
    <xf numFmtId="0" fontId="1" fillId="16" borderId="0" xfId="0" applyFont="1" applyFill="1" applyAlignment="1">
      <alignment horizontal="center"/>
    </xf>
    <xf numFmtId="0" fontId="1" fillId="0" borderId="0" xfId="0" applyFont="1"/>
    <xf numFmtId="164" fontId="69" fillId="0" borderId="0" xfId="0" applyNumberFormat="1" applyFont="1" applyFill="1" applyAlignment="1">
      <alignment horizontal="center" vertical="center"/>
    </xf>
    <xf numFmtId="164" fontId="56" fillId="0" borderId="0" xfId="0" applyNumberFormat="1" applyFont="1" applyFill="1" applyAlignment="1">
      <alignment horizontal="center" vertical="center"/>
    </xf>
  </cellXfs>
  <cellStyles count="7">
    <cellStyle name="Normaallaad" xfId="0" builtinId="0"/>
    <cellStyle name="Normaallaad 12" xfId="3" xr:uid="{6180371D-DCCA-4D33-A337-5B361656A20D}"/>
    <cellStyle name="Normaallaad 14" xfId="5" xr:uid="{6EC21060-895D-46B5-A0B0-92B15E47168C}"/>
    <cellStyle name="Normaallaad 15" xfId="6" xr:uid="{6FF34FF5-B839-48A0-BF53-CAC05E6D4F18}"/>
    <cellStyle name="Normaallaad 5" xfId="1" xr:uid="{1917A0CD-3A2D-4087-9C95-547E397E3411}"/>
    <cellStyle name="Normaallaad 6" xfId="2" xr:uid="{28A7C8E4-0BC4-4D74-9B0F-310B48E7859E}"/>
    <cellStyle name="Normaallaad 8" xfId="4" xr:uid="{C338B311-A6EA-45E2-8C7A-4352563ACB4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opLeftCell="A22" workbookViewId="0">
      <selection activeCell="J28" sqref="J28"/>
    </sheetView>
  </sheetViews>
  <sheetFormatPr defaultColWidth="14.42578125" defaultRowHeight="15" x14ac:dyDescent="0.25"/>
  <cols>
    <col min="1" max="1" width="4.28515625" customWidth="1"/>
    <col min="2" max="2" width="17" customWidth="1"/>
    <col min="3" max="4" width="8.5703125" customWidth="1"/>
    <col min="5" max="12" width="7.85546875" customWidth="1"/>
    <col min="13" max="13" width="11.140625" customWidth="1"/>
    <col min="14" max="14" width="6.42578125" customWidth="1"/>
    <col min="15" max="15" width="10" customWidth="1"/>
    <col min="16" max="16" width="10.140625" hidden="1" customWidth="1"/>
    <col min="17" max="17" width="10" customWidth="1"/>
    <col min="18" max="18" width="4.140625" customWidth="1"/>
    <col min="19" max="19" width="6.5703125" customWidth="1"/>
    <col min="20" max="20" width="4.140625" customWidth="1"/>
    <col min="21" max="21" width="6.5703125" customWidth="1"/>
    <col min="22" max="22" width="4.140625" customWidth="1"/>
    <col min="23" max="23" width="6.5703125" customWidth="1"/>
    <col min="24" max="24" width="10.7109375" customWidth="1"/>
    <col min="25" max="25" width="10" customWidth="1"/>
    <col min="26" max="26" width="4.28515625" customWidth="1"/>
    <col min="27" max="27" width="6.5703125" style="3" customWidth="1"/>
    <col min="28" max="37" width="7.5703125" customWidth="1"/>
  </cols>
  <sheetData>
    <row r="1" spans="1:27" ht="15.75" customHeight="1" x14ac:dyDescent="0.25">
      <c r="A1" s="1"/>
      <c r="B1" s="264" t="s">
        <v>0</v>
      </c>
      <c r="C1" s="264" t="s">
        <v>1</v>
      </c>
      <c r="D1" s="267" t="s">
        <v>2</v>
      </c>
      <c r="E1" s="269" t="s">
        <v>3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"/>
    </row>
    <row r="2" spans="1:27" ht="15.75" customHeight="1" thickBot="1" x14ac:dyDescent="0.3">
      <c r="A2" s="1"/>
      <c r="B2" s="265"/>
      <c r="C2" s="265"/>
      <c r="D2" s="268"/>
      <c r="E2" s="269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"/>
    </row>
    <row r="3" spans="1:27" ht="45" customHeight="1" x14ac:dyDescent="0.25">
      <c r="A3" s="1"/>
      <c r="B3" s="265"/>
      <c r="C3" s="265"/>
      <c r="D3" s="265"/>
      <c r="E3" s="277" t="s">
        <v>4</v>
      </c>
      <c r="F3" s="278"/>
      <c r="G3" s="278"/>
      <c r="H3" s="278"/>
      <c r="I3" s="278"/>
      <c r="J3" s="278"/>
      <c r="K3" s="278"/>
      <c r="L3" s="279"/>
      <c r="M3" s="271" t="s">
        <v>5</v>
      </c>
      <c r="N3" s="273" t="s">
        <v>6</v>
      </c>
      <c r="O3" s="275" t="s">
        <v>7</v>
      </c>
      <c r="P3" s="291" t="s">
        <v>8</v>
      </c>
      <c r="Q3" s="288" t="s">
        <v>9</v>
      </c>
      <c r="R3" s="280" t="s">
        <v>10</v>
      </c>
      <c r="S3" s="281"/>
      <c r="T3" s="281"/>
      <c r="U3" s="281"/>
      <c r="V3" s="281"/>
      <c r="W3" s="282"/>
      <c r="X3" s="290" t="s">
        <v>11</v>
      </c>
      <c r="Y3" s="260" t="s">
        <v>12</v>
      </c>
      <c r="Z3" s="262" t="s">
        <v>13</v>
      </c>
      <c r="AA3" s="263"/>
    </row>
    <row r="4" spans="1:27" ht="15" customHeight="1" x14ac:dyDescent="0.25">
      <c r="A4" s="1"/>
      <c r="B4" s="266"/>
      <c r="C4" s="266"/>
      <c r="D4" s="266"/>
      <c r="E4" s="193">
        <v>2017</v>
      </c>
      <c r="F4" s="193">
        <v>2018</v>
      </c>
      <c r="G4" s="193">
        <v>2019</v>
      </c>
      <c r="H4" s="193">
        <v>2020</v>
      </c>
      <c r="I4" s="193">
        <v>2021</v>
      </c>
      <c r="J4" s="193">
        <v>2022</v>
      </c>
      <c r="K4" s="193">
        <v>2023</v>
      </c>
      <c r="L4" s="193">
        <v>2024</v>
      </c>
      <c r="M4" s="272"/>
      <c r="N4" s="274"/>
      <c r="O4" s="276"/>
      <c r="P4" s="292"/>
      <c r="Q4" s="289"/>
      <c r="R4" s="246" t="s">
        <v>14</v>
      </c>
      <c r="S4" s="247" t="s">
        <v>15</v>
      </c>
      <c r="T4" s="248" t="s">
        <v>16</v>
      </c>
      <c r="U4" s="247" t="s">
        <v>15</v>
      </c>
      <c r="V4" s="246" t="s">
        <v>17</v>
      </c>
      <c r="W4" s="247" t="s">
        <v>15</v>
      </c>
      <c r="X4" s="272"/>
      <c r="Y4" s="261"/>
      <c r="Z4" s="263"/>
      <c r="AA4" s="263"/>
    </row>
    <row r="5" spans="1:27" ht="15.75" x14ac:dyDescent="0.25">
      <c r="A5" s="1">
        <f t="shared" ref="A5:A27" si="0">A4+1</f>
        <v>1</v>
      </c>
      <c r="B5" s="6" t="s">
        <v>18</v>
      </c>
      <c r="C5" s="7">
        <v>17460</v>
      </c>
      <c r="D5" s="8">
        <v>16561</v>
      </c>
      <c r="E5" s="17">
        <v>35</v>
      </c>
      <c r="F5" s="18">
        <v>36</v>
      </c>
      <c r="G5" s="18">
        <v>28</v>
      </c>
      <c r="H5" s="18">
        <v>22</v>
      </c>
      <c r="I5" s="19">
        <v>20</v>
      </c>
      <c r="J5" s="19">
        <v>22</v>
      </c>
      <c r="K5" s="19">
        <v>23</v>
      </c>
      <c r="L5" s="19">
        <v>23</v>
      </c>
      <c r="M5" s="189">
        <v>15</v>
      </c>
      <c r="N5" s="9">
        <f t="shared" ref="N5:N27" si="1">M5/I5-100%</f>
        <v>-0.25</v>
      </c>
      <c r="O5" s="12">
        <v>15</v>
      </c>
      <c r="P5" s="10"/>
      <c r="Q5" s="243">
        <v>11</v>
      </c>
      <c r="R5" s="242">
        <v>6</v>
      </c>
      <c r="S5" s="245">
        <f t="shared" ref="S5:S24" si="2">R5/Q5</f>
        <v>0.54545454545454541</v>
      </c>
      <c r="T5" s="242">
        <v>4</v>
      </c>
      <c r="U5" s="245">
        <f t="shared" ref="U5:U24" si="3">T5/Q5</f>
        <v>0.36363636363636365</v>
      </c>
      <c r="V5" s="242">
        <v>1</v>
      </c>
      <c r="W5" s="245">
        <f t="shared" ref="W5:W24" si="4">V5/Q5</f>
        <v>9.0909090909090912E-2</v>
      </c>
      <c r="X5" s="239"/>
      <c r="Y5" s="13">
        <f>X5+Q5</f>
        <v>11</v>
      </c>
      <c r="Z5" s="14">
        <f>Q5-O5</f>
        <v>-4</v>
      </c>
      <c r="AA5" s="15">
        <f>Q5/O5</f>
        <v>0.73333333333333328</v>
      </c>
    </row>
    <row r="6" spans="1:27" ht="15.75" x14ac:dyDescent="0.25">
      <c r="A6" s="1">
        <f t="shared" si="0"/>
        <v>2</v>
      </c>
      <c r="B6" s="6" t="s">
        <v>19</v>
      </c>
      <c r="C6" s="7">
        <v>9860</v>
      </c>
      <c r="D6" s="8">
        <v>8681</v>
      </c>
      <c r="E6" s="17">
        <v>10</v>
      </c>
      <c r="F6" s="18">
        <v>10</v>
      </c>
      <c r="G6" s="18">
        <v>6</v>
      </c>
      <c r="H6" s="18">
        <v>4</v>
      </c>
      <c r="I6" s="19">
        <v>6</v>
      </c>
      <c r="J6" s="19">
        <v>5</v>
      </c>
      <c r="K6" s="19">
        <v>4</v>
      </c>
      <c r="L6" s="19">
        <v>5</v>
      </c>
      <c r="M6" s="189">
        <v>5</v>
      </c>
      <c r="N6" s="9">
        <f t="shared" si="1"/>
        <v>-0.16666666666666663</v>
      </c>
      <c r="O6" s="21">
        <v>5</v>
      </c>
      <c r="P6" s="20"/>
      <c r="Q6" s="244">
        <v>4</v>
      </c>
      <c r="R6" s="242">
        <v>2</v>
      </c>
      <c r="S6" s="245">
        <f t="shared" si="2"/>
        <v>0.5</v>
      </c>
      <c r="T6" s="242">
        <v>1</v>
      </c>
      <c r="U6" s="245">
        <f t="shared" si="3"/>
        <v>0.25</v>
      </c>
      <c r="V6" s="242">
        <v>1</v>
      </c>
      <c r="W6" s="245">
        <f t="shared" si="4"/>
        <v>0.25</v>
      </c>
      <c r="X6" s="239">
        <v>1</v>
      </c>
      <c r="Y6" s="13">
        <f>X6+Q6</f>
        <v>5</v>
      </c>
      <c r="Z6" s="14">
        <f t="shared" ref="Z6:Z27" si="5">Q6-O6</f>
        <v>-1</v>
      </c>
      <c r="AA6" s="22">
        <f t="shared" ref="AA6:AA27" si="6">Q6/O6</f>
        <v>0.8</v>
      </c>
    </row>
    <row r="7" spans="1:27" ht="15.75" x14ac:dyDescent="0.25">
      <c r="A7" s="1">
        <f t="shared" si="0"/>
        <v>3</v>
      </c>
      <c r="B7" s="6" t="s">
        <v>20</v>
      </c>
      <c r="C7" s="7">
        <v>21160</v>
      </c>
      <c r="D7" s="8">
        <v>19229</v>
      </c>
      <c r="E7" s="17">
        <v>26</v>
      </c>
      <c r="F7" s="18">
        <v>21</v>
      </c>
      <c r="G7" s="18">
        <v>20</v>
      </c>
      <c r="H7" s="18">
        <v>17</v>
      </c>
      <c r="I7" s="19">
        <v>17</v>
      </c>
      <c r="J7" s="19">
        <v>17</v>
      </c>
      <c r="K7" s="19">
        <v>16</v>
      </c>
      <c r="L7" s="19">
        <v>16</v>
      </c>
      <c r="M7" s="189">
        <v>16</v>
      </c>
      <c r="N7" s="9">
        <f t="shared" si="1"/>
        <v>-5.8823529411764719E-2</v>
      </c>
      <c r="O7" s="21">
        <v>16</v>
      </c>
      <c r="P7" s="20"/>
      <c r="Q7" s="244">
        <v>17</v>
      </c>
      <c r="R7" s="242">
        <v>11</v>
      </c>
      <c r="S7" s="245">
        <f t="shared" si="2"/>
        <v>0.6470588235294118</v>
      </c>
      <c r="T7" s="242">
        <v>4</v>
      </c>
      <c r="U7" s="245">
        <f t="shared" si="3"/>
        <v>0.23529411764705882</v>
      </c>
      <c r="V7" s="242">
        <v>2</v>
      </c>
      <c r="W7" s="245">
        <f t="shared" si="4"/>
        <v>0.11764705882352941</v>
      </c>
      <c r="X7" s="239"/>
      <c r="Y7" s="13">
        <f t="shared" ref="Y7:Y27" si="7">X7+Q7</f>
        <v>17</v>
      </c>
      <c r="Z7" s="14">
        <f t="shared" si="5"/>
        <v>1</v>
      </c>
      <c r="AA7" s="22">
        <f t="shared" si="6"/>
        <v>1.0625</v>
      </c>
    </row>
    <row r="8" spans="1:27" ht="15.75" x14ac:dyDescent="0.25">
      <c r="A8" s="1">
        <f t="shared" si="0"/>
        <v>4</v>
      </c>
      <c r="B8" s="6" t="s">
        <v>21</v>
      </c>
      <c r="C8" s="7">
        <v>13620</v>
      </c>
      <c r="D8" s="8">
        <v>12124</v>
      </c>
      <c r="E8" s="17">
        <v>9</v>
      </c>
      <c r="F8" s="18">
        <v>6</v>
      </c>
      <c r="G8" s="18">
        <v>8</v>
      </c>
      <c r="H8" s="18">
        <v>4</v>
      </c>
      <c r="I8" s="19">
        <v>4</v>
      </c>
      <c r="J8" s="19">
        <v>4</v>
      </c>
      <c r="K8" s="19">
        <v>4</v>
      </c>
      <c r="L8" s="19">
        <v>2</v>
      </c>
      <c r="M8" s="189">
        <v>2</v>
      </c>
      <c r="N8" s="9">
        <f t="shared" si="1"/>
        <v>-0.5</v>
      </c>
      <c r="O8" s="21">
        <v>2</v>
      </c>
      <c r="P8" s="20"/>
      <c r="Q8" s="244">
        <v>3</v>
      </c>
      <c r="R8" s="242">
        <v>2</v>
      </c>
      <c r="S8" s="245">
        <f t="shared" si="2"/>
        <v>0.66666666666666663</v>
      </c>
      <c r="T8" s="242"/>
      <c r="U8" s="245">
        <f t="shared" si="3"/>
        <v>0</v>
      </c>
      <c r="V8" s="242">
        <v>1</v>
      </c>
      <c r="W8" s="245">
        <f t="shared" si="4"/>
        <v>0.33333333333333331</v>
      </c>
      <c r="X8" s="239"/>
      <c r="Y8" s="13">
        <f t="shared" si="7"/>
        <v>3</v>
      </c>
      <c r="Z8" s="14">
        <f t="shared" si="5"/>
        <v>1</v>
      </c>
      <c r="AA8" s="22">
        <f t="shared" si="6"/>
        <v>1.5</v>
      </c>
    </row>
    <row r="9" spans="1:27" ht="15.75" x14ac:dyDescent="0.25">
      <c r="A9" s="1">
        <f t="shared" si="0"/>
        <v>5</v>
      </c>
      <c r="B9" s="6" t="s">
        <v>22</v>
      </c>
      <c r="C9" s="7">
        <v>16400</v>
      </c>
      <c r="D9" s="8">
        <v>15489</v>
      </c>
      <c r="E9" s="17">
        <v>27</v>
      </c>
      <c r="F9" s="18">
        <v>28</v>
      </c>
      <c r="G9" s="18">
        <v>27</v>
      </c>
      <c r="H9" s="18">
        <v>14</v>
      </c>
      <c r="I9" s="19">
        <v>17</v>
      </c>
      <c r="J9" s="19">
        <v>15</v>
      </c>
      <c r="K9" s="19">
        <v>14</v>
      </c>
      <c r="L9" s="19">
        <v>16</v>
      </c>
      <c r="M9" s="189">
        <v>15</v>
      </c>
      <c r="N9" s="9">
        <f t="shared" si="1"/>
        <v>-0.11764705882352944</v>
      </c>
      <c r="O9" s="23">
        <v>15</v>
      </c>
      <c r="P9" s="20"/>
      <c r="Q9" s="244">
        <v>13</v>
      </c>
      <c r="R9" s="242">
        <v>2</v>
      </c>
      <c r="S9" s="245">
        <f t="shared" si="2"/>
        <v>0.15384615384615385</v>
      </c>
      <c r="T9" s="242">
        <v>5</v>
      </c>
      <c r="U9" s="245">
        <f t="shared" si="3"/>
        <v>0.38461538461538464</v>
      </c>
      <c r="V9" s="242">
        <v>6</v>
      </c>
      <c r="W9" s="245">
        <f t="shared" si="4"/>
        <v>0.46153846153846156</v>
      </c>
      <c r="X9" s="240"/>
      <c r="Y9" s="13">
        <f t="shared" si="7"/>
        <v>13</v>
      </c>
      <c r="Z9" s="14">
        <f t="shared" si="5"/>
        <v>-2</v>
      </c>
      <c r="AA9" s="22">
        <f t="shared" si="6"/>
        <v>0.8666666666666667</v>
      </c>
    </row>
    <row r="10" spans="1:27" ht="15.75" x14ac:dyDescent="0.25">
      <c r="A10" s="1">
        <f t="shared" si="0"/>
        <v>6</v>
      </c>
      <c r="B10" s="6" t="s">
        <v>23</v>
      </c>
      <c r="C10" s="7">
        <v>16880</v>
      </c>
      <c r="D10" s="8">
        <v>16073</v>
      </c>
      <c r="E10" s="17">
        <v>32</v>
      </c>
      <c r="F10" s="18">
        <v>25</v>
      </c>
      <c r="G10" s="18">
        <v>14</v>
      </c>
      <c r="H10" s="18">
        <v>10</v>
      </c>
      <c r="I10" s="19">
        <v>11</v>
      </c>
      <c r="J10" s="19">
        <v>13</v>
      </c>
      <c r="K10" s="19">
        <v>13</v>
      </c>
      <c r="L10" s="19">
        <v>13</v>
      </c>
      <c r="M10" s="189">
        <v>10</v>
      </c>
      <c r="N10" s="9">
        <f t="shared" si="1"/>
        <v>-9.0909090909090939E-2</v>
      </c>
      <c r="O10" s="21">
        <v>10</v>
      </c>
      <c r="P10" s="20"/>
      <c r="Q10" s="244">
        <v>13</v>
      </c>
      <c r="R10" s="242">
        <v>6</v>
      </c>
      <c r="S10" s="245">
        <f t="shared" si="2"/>
        <v>0.46153846153846156</v>
      </c>
      <c r="T10" s="242">
        <v>4</v>
      </c>
      <c r="U10" s="245">
        <f t="shared" si="3"/>
        <v>0.30769230769230771</v>
      </c>
      <c r="V10" s="242">
        <v>3</v>
      </c>
      <c r="W10" s="245">
        <f t="shared" si="4"/>
        <v>0.23076923076923078</v>
      </c>
      <c r="X10" s="239">
        <v>1</v>
      </c>
      <c r="Y10" s="13">
        <f t="shared" si="7"/>
        <v>14</v>
      </c>
      <c r="Z10" s="14">
        <f t="shared" si="5"/>
        <v>3</v>
      </c>
      <c r="AA10" s="22">
        <f t="shared" si="6"/>
        <v>1.3</v>
      </c>
    </row>
    <row r="11" spans="1:27" ht="15.75" x14ac:dyDescent="0.25">
      <c r="A11" s="1">
        <f t="shared" si="0"/>
        <v>7</v>
      </c>
      <c r="B11" s="6" t="s">
        <v>24</v>
      </c>
      <c r="C11" s="7">
        <v>11430</v>
      </c>
      <c r="D11" s="8">
        <v>10641</v>
      </c>
      <c r="E11" s="17">
        <v>15</v>
      </c>
      <c r="F11" s="18">
        <v>15</v>
      </c>
      <c r="G11" s="18">
        <v>15</v>
      </c>
      <c r="H11" s="18">
        <v>8</v>
      </c>
      <c r="I11" s="19">
        <v>8</v>
      </c>
      <c r="J11" s="19">
        <v>8</v>
      </c>
      <c r="K11" s="19">
        <v>8</v>
      </c>
      <c r="L11" s="19">
        <v>9</v>
      </c>
      <c r="M11" s="189">
        <v>8</v>
      </c>
      <c r="N11" s="9">
        <f t="shared" si="1"/>
        <v>0</v>
      </c>
      <c r="O11" s="23">
        <v>8</v>
      </c>
      <c r="P11" s="20"/>
      <c r="Q11" s="244">
        <v>8</v>
      </c>
      <c r="R11" s="242">
        <v>4</v>
      </c>
      <c r="S11" s="245">
        <f t="shared" si="2"/>
        <v>0.5</v>
      </c>
      <c r="T11" s="242">
        <v>4</v>
      </c>
      <c r="U11" s="245">
        <f t="shared" si="3"/>
        <v>0.5</v>
      </c>
      <c r="V11" s="242"/>
      <c r="W11" s="250">
        <f t="shared" si="4"/>
        <v>0</v>
      </c>
      <c r="X11" s="240">
        <v>2</v>
      </c>
      <c r="Y11" s="13">
        <f t="shared" si="7"/>
        <v>10</v>
      </c>
      <c r="Z11" s="14">
        <f t="shared" si="5"/>
        <v>0</v>
      </c>
      <c r="AA11" s="22">
        <f t="shared" si="6"/>
        <v>1</v>
      </c>
    </row>
    <row r="12" spans="1:27" ht="15.75" x14ac:dyDescent="0.25">
      <c r="A12" s="1">
        <f t="shared" si="0"/>
        <v>8</v>
      </c>
      <c r="B12" s="6" t="s">
        <v>25</v>
      </c>
      <c r="C12" s="7">
        <v>12960</v>
      </c>
      <c r="D12" s="8">
        <v>11270</v>
      </c>
      <c r="E12" s="17">
        <v>14</v>
      </c>
      <c r="F12" s="18">
        <v>10</v>
      </c>
      <c r="G12" s="18">
        <v>10</v>
      </c>
      <c r="H12" s="18">
        <v>8</v>
      </c>
      <c r="I12" s="19">
        <v>8</v>
      </c>
      <c r="J12" s="19">
        <v>8</v>
      </c>
      <c r="K12" s="19">
        <v>7</v>
      </c>
      <c r="L12" s="19">
        <v>9</v>
      </c>
      <c r="M12" s="189">
        <v>9</v>
      </c>
      <c r="N12" s="9">
        <f t="shared" si="1"/>
        <v>0.125</v>
      </c>
      <c r="O12" s="21">
        <v>9</v>
      </c>
      <c r="P12" s="20"/>
      <c r="Q12" s="244">
        <v>9</v>
      </c>
      <c r="R12" s="242">
        <v>4</v>
      </c>
      <c r="S12" s="245">
        <f t="shared" si="2"/>
        <v>0.44444444444444442</v>
      </c>
      <c r="T12" s="242">
        <v>2</v>
      </c>
      <c r="U12" s="245">
        <f t="shared" si="3"/>
        <v>0.22222222222222221</v>
      </c>
      <c r="V12" s="242">
        <v>3</v>
      </c>
      <c r="W12" s="245">
        <f t="shared" si="4"/>
        <v>0.33333333333333331</v>
      </c>
      <c r="X12" s="239">
        <v>1</v>
      </c>
      <c r="Y12" s="13">
        <f t="shared" si="7"/>
        <v>10</v>
      </c>
      <c r="Z12" s="14">
        <f t="shared" si="5"/>
        <v>0</v>
      </c>
      <c r="AA12" s="22">
        <f t="shared" si="6"/>
        <v>1</v>
      </c>
    </row>
    <row r="13" spans="1:27" ht="15.75" x14ac:dyDescent="0.25">
      <c r="A13" s="1">
        <f t="shared" si="0"/>
        <v>9</v>
      </c>
      <c r="B13" s="6" t="s">
        <v>26</v>
      </c>
      <c r="C13" s="7">
        <v>6200</v>
      </c>
      <c r="D13" s="8">
        <v>5907</v>
      </c>
      <c r="E13" s="17">
        <v>12</v>
      </c>
      <c r="F13" s="18">
        <v>12</v>
      </c>
      <c r="G13" s="18">
        <v>8</v>
      </c>
      <c r="H13" s="18">
        <v>4</v>
      </c>
      <c r="I13" s="19">
        <v>4</v>
      </c>
      <c r="J13" s="19">
        <v>4</v>
      </c>
      <c r="K13" s="19">
        <v>5</v>
      </c>
      <c r="L13" s="19">
        <v>4</v>
      </c>
      <c r="M13" s="189">
        <v>4</v>
      </c>
      <c r="N13" s="9">
        <f t="shared" si="1"/>
        <v>0</v>
      </c>
      <c r="O13" s="21">
        <v>4</v>
      </c>
      <c r="P13" s="20"/>
      <c r="Q13" s="244">
        <v>5</v>
      </c>
      <c r="R13" s="242">
        <v>2</v>
      </c>
      <c r="S13" s="245">
        <f t="shared" si="2"/>
        <v>0.4</v>
      </c>
      <c r="T13" s="242">
        <v>2</v>
      </c>
      <c r="U13" s="245">
        <f t="shared" si="3"/>
        <v>0.4</v>
      </c>
      <c r="V13" s="242">
        <v>1</v>
      </c>
      <c r="W13" s="245">
        <f t="shared" si="4"/>
        <v>0.2</v>
      </c>
      <c r="X13" s="239"/>
      <c r="Y13" s="13">
        <f t="shared" si="7"/>
        <v>5</v>
      </c>
      <c r="Z13" s="14">
        <f t="shared" si="5"/>
        <v>1</v>
      </c>
      <c r="AA13" s="22">
        <f t="shared" si="6"/>
        <v>1.25</v>
      </c>
    </row>
    <row r="14" spans="1:27" ht="15.75" x14ac:dyDescent="0.25">
      <c r="A14" s="1">
        <f t="shared" si="0"/>
        <v>10</v>
      </c>
      <c r="B14" s="6" t="s">
        <v>27</v>
      </c>
      <c r="C14" s="7">
        <v>6870</v>
      </c>
      <c r="D14" s="8">
        <v>6422</v>
      </c>
      <c r="E14" s="17">
        <v>16</v>
      </c>
      <c r="F14" s="18">
        <v>18</v>
      </c>
      <c r="G14" s="18">
        <v>14</v>
      </c>
      <c r="H14" s="18">
        <v>11</v>
      </c>
      <c r="I14" s="19">
        <v>12</v>
      </c>
      <c r="J14" s="19">
        <v>12</v>
      </c>
      <c r="K14" s="19">
        <v>12</v>
      </c>
      <c r="L14" s="19">
        <v>9</v>
      </c>
      <c r="M14" s="189">
        <v>9</v>
      </c>
      <c r="N14" s="9">
        <f t="shared" si="1"/>
        <v>-0.25</v>
      </c>
      <c r="O14" s="21">
        <v>9</v>
      </c>
      <c r="P14" s="158"/>
      <c r="Q14" s="244">
        <v>8</v>
      </c>
      <c r="R14" s="242">
        <v>4</v>
      </c>
      <c r="S14" s="245">
        <f t="shared" si="2"/>
        <v>0.5</v>
      </c>
      <c r="T14" s="242">
        <v>2</v>
      </c>
      <c r="U14" s="245">
        <f t="shared" si="3"/>
        <v>0.25</v>
      </c>
      <c r="V14" s="242">
        <v>2</v>
      </c>
      <c r="W14" s="245">
        <f t="shared" si="4"/>
        <v>0.25</v>
      </c>
      <c r="X14" s="239"/>
      <c r="Y14" s="13">
        <f t="shared" si="7"/>
        <v>8</v>
      </c>
      <c r="Z14" s="14">
        <f t="shared" si="5"/>
        <v>-1</v>
      </c>
      <c r="AA14" s="22">
        <f t="shared" si="6"/>
        <v>0.88888888888888884</v>
      </c>
    </row>
    <row r="15" spans="1:27" ht="15.75" x14ac:dyDescent="0.25">
      <c r="A15" s="1">
        <f t="shared" si="0"/>
        <v>11</v>
      </c>
      <c r="B15" s="6" t="s">
        <v>28</v>
      </c>
      <c r="C15" s="7">
        <v>13830</v>
      </c>
      <c r="D15" s="8">
        <v>12443</v>
      </c>
      <c r="E15" s="17">
        <v>12</v>
      </c>
      <c r="F15" s="18">
        <v>11</v>
      </c>
      <c r="G15" s="18">
        <v>10</v>
      </c>
      <c r="H15" s="18">
        <v>6</v>
      </c>
      <c r="I15" s="19">
        <v>6</v>
      </c>
      <c r="J15" s="19">
        <v>7</v>
      </c>
      <c r="K15" s="19">
        <v>6</v>
      </c>
      <c r="L15" s="19">
        <v>6</v>
      </c>
      <c r="M15" s="189">
        <v>7</v>
      </c>
      <c r="N15" s="9">
        <f t="shared" si="1"/>
        <v>0.16666666666666674</v>
      </c>
      <c r="O15" s="21">
        <v>7</v>
      </c>
      <c r="P15" s="20"/>
      <c r="Q15" s="244">
        <v>7</v>
      </c>
      <c r="R15" s="242">
        <v>3</v>
      </c>
      <c r="S15" s="245">
        <f t="shared" si="2"/>
        <v>0.42857142857142855</v>
      </c>
      <c r="T15" s="242">
        <v>3</v>
      </c>
      <c r="U15" s="245">
        <f t="shared" si="3"/>
        <v>0.42857142857142855</v>
      </c>
      <c r="V15" s="242">
        <v>1</v>
      </c>
      <c r="W15" s="245">
        <f t="shared" si="4"/>
        <v>0.14285714285714285</v>
      </c>
      <c r="X15" s="239"/>
      <c r="Y15" s="13">
        <f t="shared" si="7"/>
        <v>7</v>
      </c>
      <c r="Z15" s="14">
        <f t="shared" si="5"/>
        <v>0</v>
      </c>
      <c r="AA15" s="22">
        <f t="shared" si="6"/>
        <v>1</v>
      </c>
    </row>
    <row r="16" spans="1:27" ht="15.75" x14ac:dyDescent="0.25">
      <c r="A16" s="1">
        <f t="shared" si="0"/>
        <v>12</v>
      </c>
      <c r="B16" s="6" t="s">
        <v>29</v>
      </c>
      <c r="C16" s="7">
        <v>15890</v>
      </c>
      <c r="D16" s="8">
        <v>12437</v>
      </c>
      <c r="E16" s="17">
        <v>33</v>
      </c>
      <c r="F16" s="18">
        <v>37</v>
      </c>
      <c r="G16" s="18">
        <v>26</v>
      </c>
      <c r="H16" s="18">
        <v>17</v>
      </c>
      <c r="I16" s="19">
        <v>20</v>
      </c>
      <c r="J16" s="19">
        <v>17</v>
      </c>
      <c r="K16" s="19">
        <v>20</v>
      </c>
      <c r="L16" s="19">
        <v>18</v>
      </c>
      <c r="M16" s="189">
        <v>15</v>
      </c>
      <c r="N16" s="9">
        <f t="shared" si="1"/>
        <v>-0.25</v>
      </c>
      <c r="O16" s="21">
        <v>15</v>
      </c>
      <c r="P16" s="20"/>
      <c r="Q16" s="244">
        <v>13</v>
      </c>
      <c r="R16" s="242">
        <v>8</v>
      </c>
      <c r="S16" s="245">
        <f t="shared" si="2"/>
        <v>0.61538461538461542</v>
      </c>
      <c r="T16" s="242">
        <v>3</v>
      </c>
      <c r="U16" s="245">
        <f t="shared" si="3"/>
        <v>0.23076923076923078</v>
      </c>
      <c r="V16" s="242">
        <v>2</v>
      </c>
      <c r="W16" s="245">
        <f t="shared" si="4"/>
        <v>0.15384615384615385</v>
      </c>
      <c r="X16" s="239">
        <v>1</v>
      </c>
      <c r="Y16" s="13">
        <f t="shared" si="7"/>
        <v>14</v>
      </c>
      <c r="Z16" s="14">
        <f t="shared" si="5"/>
        <v>-2</v>
      </c>
      <c r="AA16" s="22">
        <f t="shared" si="6"/>
        <v>0.8666666666666667</v>
      </c>
    </row>
    <row r="17" spans="1:27" ht="15.75" x14ac:dyDescent="0.25">
      <c r="A17" s="1">
        <f t="shared" si="0"/>
        <v>13</v>
      </c>
      <c r="B17" s="6" t="s">
        <v>30</v>
      </c>
      <c r="C17" s="7">
        <v>8710</v>
      </c>
      <c r="D17" s="8">
        <v>8078</v>
      </c>
      <c r="E17" s="17">
        <v>14</v>
      </c>
      <c r="F17" s="18">
        <v>13</v>
      </c>
      <c r="G17" s="18">
        <v>10</v>
      </c>
      <c r="H17" s="18">
        <v>5</v>
      </c>
      <c r="I17" s="19">
        <v>5</v>
      </c>
      <c r="J17" s="19">
        <v>4</v>
      </c>
      <c r="K17" s="19">
        <v>7</v>
      </c>
      <c r="L17" s="19">
        <v>6</v>
      </c>
      <c r="M17" s="189">
        <v>6</v>
      </c>
      <c r="N17" s="9">
        <f t="shared" si="1"/>
        <v>0.19999999999999996</v>
      </c>
      <c r="O17" s="21">
        <v>6</v>
      </c>
      <c r="P17" s="20"/>
      <c r="Q17" s="244">
        <v>7</v>
      </c>
      <c r="R17" s="242">
        <v>1</v>
      </c>
      <c r="S17" s="245">
        <f t="shared" si="2"/>
        <v>0.14285714285714285</v>
      </c>
      <c r="T17" s="242">
        <v>4</v>
      </c>
      <c r="U17" s="245">
        <f t="shared" si="3"/>
        <v>0.5714285714285714</v>
      </c>
      <c r="V17" s="242">
        <v>2</v>
      </c>
      <c r="W17" s="245">
        <f t="shared" si="4"/>
        <v>0.2857142857142857</v>
      </c>
      <c r="X17" s="239">
        <v>1</v>
      </c>
      <c r="Y17" s="13">
        <f t="shared" si="7"/>
        <v>8</v>
      </c>
      <c r="Z17" s="14">
        <f t="shared" si="5"/>
        <v>1</v>
      </c>
      <c r="AA17" s="22">
        <f t="shared" si="6"/>
        <v>1.1666666666666667</v>
      </c>
    </row>
    <row r="18" spans="1:27" ht="15.75" x14ac:dyDescent="0.25">
      <c r="A18" s="1">
        <f t="shared" si="0"/>
        <v>14</v>
      </c>
      <c r="B18" s="6" t="s">
        <v>31</v>
      </c>
      <c r="C18" s="7">
        <v>6690</v>
      </c>
      <c r="D18" s="8">
        <v>6203</v>
      </c>
      <c r="E18" s="17">
        <v>6</v>
      </c>
      <c r="F18" s="18">
        <v>12</v>
      </c>
      <c r="G18" s="18">
        <v>9</v>
      </c>
      <c r="H18" s="18">
        <v>6</v>
      </c>
      <c r="I18" s="19">
        <v>6</v>
      </c>
      <c r="J18" s="19">
        <v>6</v>
      </c>
      <c r="K18" s="19">
        <v>6</v>
      </c>
      <c r="L18" s="19">
        <v>6</v>
      </c>
      <c r="M18" s="189">
        <v>6</v>
      </c>
      <c r="N18" s="9">
        <f t="shared" si="1"/>
        <v>0</v>
      </c>
      <c r="O18" s="21">
        <v>6</v>
      </c>
      <c r="P18" s="20"/>
      <c r="Q18" s="244">
        <v>6</v>
      </c>
      <c r="R18" s="242">
        <v>2</v>
      </c>
      <c r="S18" s="251">
        <f t="shared" si="2"/>
        <v>0.33333333333333331</v>
      </c>
      <c r="T18" s="242">
        <v>2</v>
      </c>
      <c r="U18" s="245">
        <f t="shared" si="3"/>
        <v>0.33333333333333331</v>
      </c>
      <c r="V18" s="242">
        <v>2</v>
      </c>
      <c r="W18" s="245">
        <f t="shared" si="4"/>
        <v>0.33333333333333331</v>
      </c>
      <c r="X18" s="239"/>
      <c r="Y18" s="13">
        <f t="shared" si="7"/>
        <v>6</v>
      </c>
      <c r="Z18" s="14">
        <f t="shared" si="5"/>
        <v>0</v>
      </c>
      <c r="AA18" s="22">
        <f t="shared" si="6"/>
        <v>1</v>
      </c>
    </row>
    <row r="19" spans="1:27" ht="15.75" customHeight="1" x14ac:dyDescent="0.25">
      <c r="A19" s="1">
        <f t="shared" si="0"/>
        <v>15</v>
      </c>
      <c r="B19" s="6" t="s">
        <v>32</v>
      </c>
      <c r="C19" s="7">
        <v>25140</v>
      </c>
      <c r="D19" s="8">
        <v>22310</v>
      </c>
      <c r="E19" s="17">
        <v>40</v>
      </c>
      <c r="F19" s="18">
        <v>43</v>
      </c>
      <c r="G19" s="18">
        <v>38</v>
      </c>
      <c r="H19" s="18">
        <v>34</v>
      </c>
      <c r="I19" s="19">
        <v>33</v>
      </c>
      <c r="J19" s="19">
        <v>35</v>
      </c>
      <c r="K19" s="19">
        <v>32</v>
      </c>
      <c r="L19" s="19">
        <v>37</v>
      </c>
      <c r="M19" s="189">
        <v>32</v>
      </c>
      <c r="N19" s="9">
        <f t="shared" si="1"/>
        <v>-3.0303030303030276E-2</v>
      </c>
      <c r="O19" s="21">
        <v>32</v>
      </c>
      <c r="P19" s="157"/>
      <c r="Q19" s="244">
        <v>24</v>
      </c>
      <c r="R19" s="242">
        <v>10</v>
      </c>
      <c r="S19" s="245">
        <f t="shared" si="2"/>
        <v>0.41666666666666669</v>
      </c>
      <c r="T19" s="242">
        <v>7</v>
      </c>
      <c r="U19" s="245">
        <f t="shared" si="3"/>
        <v>0.29166666666666669</v>
      </c>
      <c r="V19" s="242">
        <v>7</v>
      </c>
      <c r="W19" s="245">
        <f t="shared" si="4"/>
        <v>0.29166666666666669</v>
      </c>
      <c r="X19" s="239"/>
      <c r="Y19" s="13">
        <f t="shared" si="7"/>
        <v>24</v>
      </c>
      <c r="Z19" s="14">
        <f t="shared" si="5"/>
        <v>-8</v>
      </c>
      <c r="AA19" s="22">
        <f t="shared" si="6"/>
        <v>0.75</v>
      </c>
    </row>
    <row r="20" spans="1:27" ht="15.75" customHeight="1" x14ac:dyDescent="0.25">
      <c r="A20" s="1">
        <f t="shared" si="0"/>
        <v>16</v>
      </c>
      <c r="B20" s="6" t="s">
        <v>33</v>
      </c>
      <c r="C20" s="7">
        <v>11190</v>
      </c>
      <c r="D20" s="8">
        <v>10192</v>
      </c>
      <c r="E20" s="17">
        <v>19</v>
      </c>
      <c r="F20" s="18">
        <v>19</v>
      </c>
      <c r="G20" s="18">
        <v>13</v>
      </c>
      <c r="H20" s="18">
        <v>12</v>
      </c>
      <c r="I20" s="19">
        <v>15</v>
      </c>
      <c r="J20" s="19">
        <v>12</v>
      </c>
      <c r="K20" s="19">
        <v>8</v>
      </c>
      <c r="L20" s="19">
        <v>11</v>
      </c>
      <c r="M20" s="189">
        <v>12</v>
      </c>
      <c r="N20" s="9">
        <f t="shared" si="1"/>
        <v>-0.19999999999999996</v>
      </c>
      <c r="O20" s="21">
        <v>12</v>
      </c>
      <c r="P20" s="20"/>
      <c r="Q20" s="244">
        <v>11</v>
      </c>
      <c r="R20" s="242">
        <v>7</v>
      </c>
      <c r="S20" s="245">
        <f t="shared" si="2"/>
        <v>0.63636363636363635</v>
      </c>
      <c r="T20" s="242">
        <v>1</v>
      </c>
      <c r="U20" s="245">
        <f t="shared" si="3"/>
        <v>9.0909090909090912E-2</v>
      </c>
      <c r="V20" s="242">
        <v>3</v>
      </c>
      <c r="W20" s="245">
        <f t="shared" si="4"/>
        <v>0.27272727272727271</v>
      </c>
      <c r="X20" s="239"/>
      <c r="Y20" s="13">
        <f t="shared" si="7"/>
        <v>11</v>
      </c>
      <c r="Z20" s="14">
        <f t="shared" si="5"/>
        <v>-1</v>
      </c>
      <c r="AA20" s="22">
        <f t="shared" si="6"/>
        <v>0.91666666666666663</v>
      </c>
    </row>
    <row r="21" spans="1:27" ht="15.75" customHeight="1" x14ac:dyDescent="0.25">
      <c r="A21" s="1">
        <f t="shared" si="0"/>
        <v>17</v>
      </c>
      <c r="B21" s="6" t="s">
        <v>34</v>
      </c>
      <c r="C21" s="7">
        <v>7180</v>
      </c>
      <c r="D21" s="8">
        <v>6560</v>
      </c>
      <c r="E21" s="17">
        <v>9</v>
      </c>
      <c r="F21" s="18">
        <v>6</v>
      </c>
      <c r="G21" s="18">
        <v>9</v>
      </c>
      <c r="H21" s="18">
        <v>4</v>
      </c>
      <c r="I21" s="19">
        <v>3</v>
      </c>
      <c r="J21" s="19">
        <v>4</v>
      </c>
      <c r="K21" s="19">
        <v>3</v>
      </c>
      <c r="L21" s="19">
        <v>3</v>
      </c>
      <c r="M21" s="189">
        <v>3</v>
      </c>
      <c r="N21" s="9">
        <f t="shared" si="1"/>
        <v>0</v>
      </c>
      <c r="O21" s="21">
        <v>3</v>
      </c>
      <c r="P21" s="20"/>
      <c r="Q21" s="244">
        <v>3</v>
      </c>
      <c r="R21" s="242">
        <v>1</v>
      </c>
      <c r="S21" s="245">
        <f t="shared" si="2"/>
        <v>0.33333333333333331</v>
      </c>
      <c r="T21" s="242">
        <v>2</v>
      </c>
      <c r="U21" s="245">
        <f t="shared" si="3"/>
        <v>0.66666666666666663</v>
      </c>
      <c r="V21" s="242"/>
      <c r="W21" s="245">
        <f t="shared" si="4"/>
        <v>0</v>
      </c>
      <c r="X21" s="239"/>
      <c r="Y21" s="13">
        <f t="shared" si="7"/>
        <v>3</v>
      </c>
      <c r="Z21" s="14">
        <f t="shared" si="5"/>
        <v>0</v>
      </c>
      <c r="AA21" s="22">
        <f t="shared" si="6"/>
        <v>1</v>
      </c>
    </row>
    <row r="22" spans="1:27" ht="15.75" customHeight="1" x14ac:dyDescent="0.25">
      <c r="A22" s="1">
        <f t="shared" si="0"/>
        <v>18</v>
      </c>
      <c r="B22" s="6" t="s">
        <v>35</v>
      </c>
      <c r="C22" s="7">
        <v>5730</v>
      </c>
      <c r="D22" s="8">
        <v>4973</v>
      </c>
      <c r="E22" s="17">
        <v>12</v>
      </c>
      <c r="F22" s="18">
        <v>10</v>
      </c>
      <c r="G22" s="18">
        <v>10</v>
      </c>
      <c r="H22" s="18">
        <v>6</v>
      </c>
      <c r="I22" s="19">
        <v>8</v>
      </c>
      <c r="J22" s="19">
        <v>6</v>
      </c>
      <c r="K22" s="19">
        <v>6</v>
      </c>
      <c r="L22" s="19">
        <v>5</v>
      </c>
      <c r="M22" s="189">
        <v>6</v>
      </c>
      <c r="N22" s="9">
        <f t="shared" si="1"/>
        <v>-0.25</v>
      </c>
      <c r="O22" s="21">
        <v>6</v>
      </c>
      <c r="P22" s="20"/>
      <c r="Q22" s="244">
        <v>7</v>
      </c>
      <c r="R22" s="242">
        <v>5</v>
      </c>
      <c r="S22" s="245">
        <f t="shared" si="2"/>
        <v>0.7142857142857143</v>
      </c>
      <c r="T22" s="242">
        <v>1</v>
      </c>
      <c r="U22" s="245">
        <f t="shared" si="3"/>
        <v>0.14285714285714285</v>
      </c>
      <c r="V22" s="242">
        <v>1</v>
      </c>
      <c r="W22" s="245">
        <f t="shared" si="4"/>
        <v>0.14285714285714285</v>
      </c>
      <c r="X22" s="239"/>
      <c r="Y22" s="13">
        <f t="shared" si="7"/>
        <v>7</v>
      </c>
      <c r="Z22" s="14">
        <f t="shared" si="5"/>
        <v>1</v>
      </c>
      <c r="AA22" s="22">
        <f t="shared" si="6"/>
        <v>1.1666666666666667</v>
      </c>
    </row>
    <row r="23" spans="1:27" ht="15.75" customHeight="1" x14ac:dyDescent="0.25">
      <c r="A23" s="1">
        <f t="shared" si="0"/>
        <v>19</v>
      </c>
      <c r="B23" s="6" t="s">
        <v>36</v>
      </c>
      <c r="C23" s="7">
        <v>15740</v>
      </c>
      <c r="D23" s="8">
        <v>13971</v>
      </c>
      <c r="E23" s="17">
        <v>18</v>
      </c>
      <c r="F23" s="18">
        <v>15</v>
      </c>
      <c r="G23" s="18">
        <v>10</v>
      </c>
      <c r="H23" s="18">
        <v>8</v>
      </c>
      <c r="I23" s="19">
        <v>9</v>
      </c>
      <c r="J23" s="19">
        <v>10</v>
      </c>
      <c r="K23" s="19">
        <v>9</v>
      </c>
      <c r="L23" s="19">
        <v>12</v>
      </c>
      <c r="M23" s="189">
        <v>9</v>
      </c>
      <c r="N23" s="9">
        <f t="shared" si="1"/>
        <v>0</v>
      </c>
      <c r="O23" s="25">
        <v>9</v>
      </c>
      <c r="P23" s="157"/>
      <c r="Q23" s="244">
        <v>9</v>
      </c>
      <c r="R23" s="242">
        <v>6</v>
      </c>
      <c r="S23" s="245">
        <f t="shared" si="2"/>
        <v>0.66666666666666663</v>
      </c>
      <c r="T23" s="242">
        <v>3</v>
      </c>
      <c r="U23" s="245">
        <f t="shared" si="3"/>
        <v>0.33333333333333331</v>
      </c>
      <c r="V23" s="242"/>
      <c r="W23" s="250">
        <f t="shared" si="4"/>
        <v>0</v>
      </c>
      <c r="X23" s="241">
        <v>1</v>
      </c>
      <c r="Y23" s="13">
        <f t="shared" si="7"/>
        <v>10</v>
      </c>
      <c r="Z23" s="14">
        <f t="shared" si="5"/>
        <v>0</v>
      </c>
      <c r="AA23" s="22">
        <f t="shared" si="6"/>
        <v>1</v>
      </c>
    </row>
    <row r="24" spans="1:27" ht="15.75" customHeight="1" x14ac:dyDescent="0.25">
      <c r="A24" s="1">
        <f t="shared" si="0"/>
        <v>20</v>
      </c>
      <c r="B24" s="6" t="s">
        <v>37</v>
      </c>
      <c r="C24" s="7">
        <v>12610</v>
      </c>
      <c r="D24" s="8">
        <v>10265</v>
      </c>
      <c r="E24" s="17">
        <v>9</v>
      </c>
      <c r="F24" s="18">
        <v>11</v>
      </c>
      <c r="G24" s="18">
        <v>10</v>
      </c>
      <c r="H24" s="18">
        <v>7</v>
      </c>
      <c r="I24" s="19">
        <v>8</v>
      </c>
      <c r="J24" s="19">
        <v>6</v>
      </c>
      <c r="K24" s="19">
        <v>4</v>
      </c>
      <c r="L24" s="19">
        <v>3</v>
      </c>
      <c r="M24" s="189">
        <v>3</v>
      </c>
      <c r="N24" s="9">
        <f t="shared" si="1"/>
        <v>-0.625</v>
      </c>
      <c r="O24" s="21">
        <v>3</v>
      </c>
      <c r="P24" s="156"/>
      <c r="Q24" s="244">
        <v>8</v>
      </c>
      <c r="R24" s="242">
        <v>3</v>
      </c>
      <c r="S24" s="245">
        <f t="shared" si="2"/>
        <v>0.375</v>
      </c>
      <c r="T24" s="242">
        <v>3</v>
      </c>
      <c r="U24" s="245">
        <f t="shared" si="3"/>
        <v>0.375</v>
      </c>
      <c r="V24" s="242">
        <v>2</v>
      </c>
      <c r="W24" s="245">
        <f t="shared" si="4"/>
        <v>0.25</v>
      </c>
      <c r="X24" s="239">
        <v>3</v>
      </c>
      <c r="Y24" s="13">
        <f t="shared" si="7"/>
        <v>11</v>
      </c>
      <c r="Z24" s="14">
        <f t="shared" si="5"/>
        <v>5</v>
      </c>
      <c r="AA24" s="22">
        <f t="shared" si="6"/>
        <v>2.6666666666666665</v>
      </c>
    </row>
    <row r="25" spans="1:27" ht="15.75" customHeight="1" x14ac:dyDescent="0.25">
      <c r="A25" s="1">
        <f t="shared" si="0"/>
        <v>21</v>
      </c>
      <c r="B25" s="6" t="s">
        <v>38</v>
      </c>
      <c r="C25" s="7">
        <v>12120</v>
      </c>
      <c r="D25" s="8">
        <v>10250</v>
      </c>
      <c r="E25" s="17">
        <v>17</v>
      </c>
      <c r="F25" s="18">
        <v>21</v>
      </c>
      <c r="G25" s="18">
        <v>17</v>
      </c>
      <c r="H25" s="18">
        <v>13</v>
      </c>
      <c r="I25" s="19">
        <v>12</v>
      </c>
      <c r="J25" s="19">
        <v>14</v>
      </c>
      <c r="K25" s="19">
        <v>12</v>
      </c>
      <c r="L25" s="19">
        <v>8</v>
      </c>
      <c r="M25" s="189">
        <v>10</v>
      </c>
      <c r="N25" s="9">
        <f t="shared" si="1"/>
        <v>-0.16666666666666663</v>
      </c>
      <c r="O25" s="21">
        <v>10</v>
      </c>
      <c r="P25" s="20"/>
      <c r="Q25" s="244">
        <v>10</v>
      </c>
      <c r="R25" s="242">
        <v>4</v>
      </c>
      <c r="S25" s="245">
        <f>R25/Q25</f>
        <v>0.4</v>
      </c>
      <c r="T25" s="242">
        <v>2</v>
      </c>
      <c r="U25" s="245">
        <f>T25/Q25</f>
        <v>0.2</v>
      </c>
      <c r="V25" s="242">
        <v>4</v>
      </c>
      <c r="W25" s="245">
        <f>V25/Q25</f>
        <v>0.4</v>
      </c>
      <c r="X25" s="239">
        <v>2</v>
      </c>
      <c r="Y25" s="13">
        <f t="shared" si="7"/>
        <v>12</v>
      </c>
      <c r="Z25" s="14">
        <f t="shared" si="5"/>
        <v>0</v>
      </c>
      <c r="AA25" s="22">
        <f t="shared" si="6"/>
        <v>1</v>
      </c>
    </row>
    <row r="26" spans="1:27" ht="15.75" customHeight="1" x14ac:dyDescent="0.25">
      <c r="A26" s="1">
        <f t="shared" si="0"/>
        <v>22</v>
      </c>
      <c r="B26" s="6" t="s">
        <v>39</v>
      </c>
      <c r="C26" s="7">
        <v>8400</v>
      </c>
      <c r="D26" s="8">
        <v>7955</v>
      </c>
      <c r="E26" s="17">
        <v>13</v>
      </c>
      <c r="F26" s="18">
        <v>13</v>
      </c>
      <c r="G26" s="18">
        <v>11</v>
      </c>
      <c r="H26" s="18">
        <v>9</v>
      </c>
      <c r="I26" s="19">
        <v>13</v>
      </c>
      <c r="J26" s="19">
        <v>12</v>
      </c>
      <c r="K26" s="19">
        <v>12</v>
      </c>
      <c r="L26" s="19">
        <v>11</v>
      </c>
      <c r="M26" s="189">
        <v>9</v>
      </c>
      <c r="N26" s="9">
        <f t="shared" si="1"/>
        <v>-0.30769230769230771</v>
      </c>
      <c r="O26" s="21">
        <v>9</v>
      </c>
      <c r="P26" s="20"/>
      <c r="Q26" s="244">
        <v>9</v>
      </c>
      <c r="R26" s="242">
        <v>5</v>
      </c>
      <c r="S26" s="245">
        <f t="shared" ref="S26:S28" si="8">R26/Q26</f>
        <v>0.55555555555555558</v>
      </c>
      <c r="T26" s="242">
        <v>2</v>
      </c>
      <c r="U26" s="245">
        <f t="shared" ref="U26:U28" si="9">T26/Q26</f>
        <v>0.22222222222222221</v>
      </c>
      <c r="V26" s="242">
        <v>2</v>
      </c>
      <c r="W26" s="245">
        <f t="shared" ref="W26:W28" si="10">V26/Q26</f>
        <v>0.22222222222222221</v>
      </c>
      <c r="X26" s="239"/>
      <c r="Y26" s="13">
        <f t="shared" si="7"/>
        <v>9</v>
      </c>
      <c r="Z26" s="14">
        <f t="shared" si="5"/>
        <v>0</v>
      </c>
      <c r="AA26" s="22">
        <f t="shared" si="6"/>
        <v>1</v>
      </c>
    </row>
    <row r="27" spans="1:27" ht="15.75" customHeight="1" x14ac:dyDescent="0.25">
      <c r="A27" s="1">
        <f t="shared" si="0"/>
        <v>23</v>
      </c>
      <c r="B27" s="6" t="s">
        <v>40</v>
      </c>
      <c r="C27" s="7">
        <v>9640</v>
      </c>
      <c r="D27" s="8">
        <v>8768</v>
      </c>
      <c r="E27" s="27">
        <v>6</v>
      </c>
      <c r="F27" s="28">
        <v>6</v>
      </c>
      <c r="G27" s="28">
        <v>6</v>
      </c>
      <c r="H27" s="28">
        <v>4</v>
      </c>
      <c r="I27" s="29">
        <v>4</v>
      </c>
      <c r="J27" s="19">
        <v>4</v>
      </c>
      <c r="K27" s="19">
        <v>4</v>
      </c>
      <c r="L27" s="19">
        <v>4</v>
      </c>
      <c r="M27" s="189">
        <v>3</v>
      </c>
      <c r="N27" s="9">
        <f t="shared" si="1"/>
        <v>-0.25</v>
      </c>
      <c r="O27" s="21">
        <v>3</v>
      </c>
      <c r="P27" s="20"/>
      <c r="Q27" s="244">
        <v>4</v>
      </c>
      <c r="R27" s="242">
        <v>2</v>
      </c>
      <c r="S27" s="245">
        <f t="shared" si="8"/>
        <v>0.5</v>
      </c>
      <c r="T27" s="242"/>
      <c r="U27" s="245">
        <f t="shared" si="9"/>
        <v>0</v>
      </c>
      <c r="V27" s="242">
        <v>2</v>
      </c>
      <c r="W27" s="245">
        <f t="shared" si="10"/>
        <v>0.5</v>
      </c>
      <c r="X27" s="239"/>
      <c r="Y27" s="13">
        <f t="shared" si="7"/>
        <v>4</v>
      </c>
      <c r="Z27" s="14">
        <f t="shared" si="5"/>
        <v>1</v>
      </c>
      <c r="AA27" s="30">
        <f t="shared" si="6"/>
        <v>1.3333333333333333</v>
      </c>
    </row>
    <row r="28" spans="1:27" ht="15.75" customHeight="1" x14ac:dyDescent="0.25">
      <c r="A28" s="1"/>
      <c r="B28" s="32" t="s">
        <v>41</v>
      </c>
      <c r="C28" s="33">
        <f t="shared" ref="C28:K28" si="11">SUM(C5:C27)</f>
        <v>285710</v>
      </c>
      <c r="D28" s="34">
        <f t="shared" si="11"/>
        <v>256802</v>
      </c>
      <c r="E28" s="35">
        <f t="shared" si="11"/>
        <v>404</v>
      </c>
      <c r="F28" s="35">
        <f t="shared" si="11"/>
        <v>398</v>
      </c>
      <c r="G28" s="35">
        <f t="shared" si="11"/>
        <v>329</v>
      </c>
      <c r="H28" s="35">
        <f t="shared" si="11"/>
        <v>233</v>
      </c>
      <c r="I28" s="35">
        <f t="shared" si="11"/>
        <v>249</v>
      </c>
      <c r="J28" s="35">
        <f t="shared" si="11"/>
        <v>245</v>
      </c>
      <c r="K28" s="259">
        <f t="shared" si="11"/>
        <v>235</v>
      </c>
      <c r="L28" s="36">
        <f>SUM(L5:L27)</f>
        <v>236</v>
      </c>
      <c r="M28" s="36">
        <f t="shared" ref="M28" si="12">SUM(M5:M27)</f>
        <v>214</v>
      </c>
      <c r="N28" s="37">
        <f>SUM(N5:N27)/23</f>
        <v>-0.13139311668723436</v>
      </c>
      <c r="O28" s="40">
        <f t="shared" ref="O28" si="13">SUM(O5:O27)</f>
        <v>214</v>
      </c>
      <c r="P28" s="38">
        <f>SUM(P5:P27)</f>
        <v>0</v>
      </c>
      <c r="Q28" s="41">
        <f>SUM(Q5:Q27)</f>
        <v>209</v>
      </c>
      <c r="R28" s="249">
        <f>SUM(R5:R27)</f>
        <v>100</v>
      </c>
      <c r="S28" s="245">
        <f t="shared" si="8"/>
        <v>0.4784688995215311</v>
      </c>
      <c r="T28" s="249">
        <f>SUM(T5:T27)</f>
        <v>61</v>
      </c>
      <c r="U28" s="245">
        <f t="shared" si="9"/>
        <v>0.291866028708134</v>
      </c>
      <c r="V28" s="249">
        <f>SUM(V5:V27)</f>
        <v>48</v>
      </c>
      <c r="W28" s="245">
        <f t="shared" si="10"/>
        <v>0.22966507177033493</v>
      </c>
      <c r="X28" s="40">
        <f>SUM(X5:X27)</f>
        <v>13</v>
      </c>
      <c r="Y28" s="41">
        <f>SUM(Y5:Y27)</f>
        <v>222</v>
      </c>
      <c r="Z28" s="42">
        <f>SUM(Z5:Z27)</f>
        <v>-5</v>
      </c>
      <c r="AA28" s="43">
        <f>Q28/O28</f>
        <v>0.97663551401869164</v>
      </c>
    </row>
    <row r="29" spans="1:27" ht="15.75" customHeight="1" x14ac:dyDescent="0.25">
      <c r="A29" s="45"/>
      <c r="B29" s="46"/>
      <c r="C29" s="47"/>
      <c r="D29" s="48"/>
      <c r="E29" s="49"/>
      <c r="F29" s="49"/>
      <c r="G29" s="49"/>
      <c r="H29" s="49"/>
      <c r="I29" s="283" t="s">
        <v>42</v>
      </c>
      <c r="J29" s="284"/>
      <c r="K29" s="50"/>
      <c r="L29" s="50"/>
      <c r="M29" s="51">
        <f>M28-M30</f>
        <v>4</v>
      </c>
      <c r="N29" s="52">
        <f>M28/M30-100%</f>
        <v>1.904761904761898E-2</v>
      </c>
      <c r="O29" s="51">
        <f>O28-M30</f>
        <v>4</v>
      </c>
      <c r="P29" s="51">
        <f>P28-L30</f>
        <v>-220</v>
      </c>
      <c r="Q29" s="51"/>
      <c r="R29" s="51"/>
      <c r="S29" s="51"/>
      <c r="T29" s="51"/>
      <c r="U29" s="51"/>
      <c r="V29" s="51"/>
      <c r="W29" s="51"/>
      <c r="X29" s="53"/>
      <c r="Y29" s="51">
        <f>Y28-L30</f>
        <v>2</v>
      </c>
      <c r="Z29" s="54"/>
      <c r="AA29" s="55"/>
    </row>
    <row r="30" spans="1:27" ht="15.75" customHeight="1" x14ac:dyDescent="0.25">
      <c r="A30" s="4"/>
      <c r="B30" s="4"/>
      <c r="C30" s="58"/>
      <c r="D30" s="59"/>
      <c r="E30" s="285" t="s">
        <v>43</v>
      </c>
      <c r="F30" s="286"/>
      <c r="G30" s="286"/>
      <c r="H30" s="58">
        <v>190</v>
      </c>
      <c r="I30" s="58">
        <v>250</v>
      </c>
      <c r="J30" s="58">
        <v>260</v>
      </c>
      <c r="K30" s="60">
        <v>230</v>
      </c>
      <c r="L30" s="60">
        <v>220</v>
      </c>
      <c r="M30" s="60">
        <v>210</v>
      </c>
      <c r="N30" s="62"/>
      <c r="O30" s="62"/>
      <c r="P30" s="61"/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64"/>
    </row>
    <row r="31" spans="1:27" ht="16.5" customHeight="1" x14ac:dyDescent="0.25">
      <c r="A31" s="4"/>
      <c r="B31" s="66"/>
      <c r="C31" s="287" t="s">
        <v>44</v>
      </c>
      <c r="D31" s="286"/>
      <c r="E31" s="286"/>
      <c r="F31" s="286"/>
      <c r="G31" s="286"/>
      <c r="H31" s="67">
        <f t="shared" ref="H31:I31" si="14">H30/G28-100%</f>
        <v>-0.42249240121580545</v>
      </c>
      <c r="I31" s="67">
        <f t="shared" si="14"/>
        <v>7.296137339055786E-2</v>
      </c>
      <c r="J31" s="67">
        <f>J30/I28-100%</f>
        <v>4.4176706827309342E-2</v>
      </c>
      <c r="K31" s="68">
        <f>K30/J28-100%</f>
        <v>-6.1224489795918324E-2</v>
      </c>
      <c r="L31" s="68">
        <f>L30/K28-100%</f>
        <v>-6.3829787234042534E-2</v>
      </c>
      <c r="M31" s="68">
        <f>M30/L28-100%</f>
        <v>-0.11016949152542377</v>
      </c>
      <c r="N31" s="70"/>
      <c r="O31" s="71"/>
      <c r="P31" s="69"/>
      <c r="Q31" s="71"/>
      <c r="R31" s="71"/>
      <c r="S31" s="71"/>
      <c r="T31" s="71"/>
      <c r="U31" s="71"/>
      <c r="V31" s="71"/>
      <c r="W31" s="71"/>
      <c r="X31" s="71"/>
      <c r="Y31" s="71"/>
      <c r="Z31" s="72"/>
      <c r="AA31" s="73"/>
    </row>
  </sheetData>
  <mergeCells count="17">
    <mergeCell ref="I29:J29"/>
    <mergeCell ref="E30:G30"/>
    <mergeCell ref="C31:G31"/>
    <mergeCell ref="Q3:Q4"/>
    <mergeCell ref="X3:X4"/>
    <mergeCell ref="P3:P4"/>
    <mergeCell ref="Y3:Y4"/>
    <mergeCell ref="Z3:AA4"/>
    <mergeCell ref="B1:B4"/>
    <mergeCell ref="C1:C4"/>
    <mergeCell ref="D1:D4"/>
    <mergeCell ref="E1:Y2"/>
    <mergeCell ref="M3:M4"/>
    <mergeCell ref="N3:N4"/>
    <mergeCell ref="O3:O4"/>
    <mergeCell ref="E3:L3"/>
    <mergeCell ref="R3:W3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2199-3E72-4C44-9034-C514DC6105E3}">
  <dimension ref="A1:X31"/>
  <sheetViews>
    <sheetView workbookViewId="0">
      <selection activeCell="Z4" sqref="Z4"/>
    </sheetView>
  </sheetViews>
  <sheetFormatPr defaultColWidth="14.42578125" defaultRowHeight="15" customHeight="1" x14ac:dyDescent="0.25"/>
  <cols>
    <col min="1" max="1" width="4.28515625" customWidth="1"/>
    <col min="2" max="2" width="17" customWidth="1"/>
    <col min="3" max="4" width="8.5703125" customWidth="1"/>
    <col min="5" max="12" width="7.85546875" customWidth="1"/>
    <col min="13" max="13" width="8.5703125" customWidth="1"/>
    <col min="14" max="14" width="7.85546875" hidden="1" customWidth="1"/>
    <col min="15" max="15" width="9.28515625" hidden="1" customWidth="1"/>
    <col min="16" max="16" width="7.85546875" hidden="1" customWidth="1"/>
    <col min="17" max="17" width="7.85546875" customWidth="1"/>
    <col min="18" max="18" width="10" customWidth="1"/>
    <col min="19" max="19" width="10.7109375" customWidth="1"/>
    <col min="20" max="20" width="10" customWidth="1"/>
    <col min="21" max="21" width="1.28515625" customWidth="1"/>
    <col min="22" max="22" width="5" hidden="1" customWidth="1"/>
    <col min="23" max="23" width="6.5703125" style="3" hidden="1" customWidth="1"/>
    <col min="24" max="24" width="9.140625" hidden="1" customWidth="1"/>
    <col min="25" max="25" width="8.85546875" bestFit="1" customWidth="1"/>
    <col min="26" max="33" width="7.5703125" customWidth="1"/>
  </cols>
  <sheetData>
    <row r="1" spans="1:24" ht="15.75" customHeight="1" x14ac:dyDescent="0.25">
      <c r="A1" s="1"/>
      <c r="B1" s="299" t="s">
        <v>0</v>
      </c>
      <c r="C1" s="299" t="s">
        <v>1</v>
      </c>
      <c r="D1" s="302" t="s">
        <v>2</v>
      </c>
      <c r="E1" s="269" t="s">
        <v>45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"/>
      <c r="X1" s="4"/>
    </row>
    <row r="2" spans="1:24" ht="15.75" customHeight="1" thickBot="1" x14ac:dyDescent="0.3">
      <c r="A2" s="1"/>
      <c r="B2" s="300"/>
      <c r="C2" s="300"/>
      <c r="D2" s="303"/>
      <c r="E2" s="269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"/>
      <c r="X2" s="4"/>
    </row>
    <row r="3" spans="1:24" ht="48" customHeight="1" x14ac:dyDescent="0.25">
      <c r="A3" s="1"/>
      <c r="B3" s="300"/>
      <c r="C3" s="300"/>
      <c r="D3" s="303"/>
      <c r="E3" s="319" t="s">
        <v>4</v>
      </c>
      <c r="F3" s="320"/>
      <c r="G3" s="320"/>
      <c r="H3" s="320"/>
      <c r="I3" s="320"/>
      <c r="J3" s="320"/>
      <c r="K3" s="320"/>
      <c r="L3" s="321"/>
      <c r="M3" s="305" t="s">
        <v>46</v>
      </c>
      <c r="N3" s="307" t="s">
        <v>6</v>
      </c>
      <c r="O3" s="309" t="s">
        <v>8</v>
      </c>
      <c r="P3" s="311" t="s">
        <v>6</v>
      </c>
      <c r="Q3" s="313" t="s">
        <v>47</v>
      </c>
      <c r="R3" s="288" t="s">
        <v>48</v>
      </c>
      <c r="S3" s="315" t="s">
        <v>49</v>
      </c>
      <c r="T3" s="317" t="s">
        <v>50</v>
      </c>
      <c r="U3" s="75"/>
      <c r="V3" s="293" t="s">
        <v>13</v>
      </c>
      <c r="W3" s="294"/>
      <c r="X3" s="297" t="s">
        <v>51</v>
      </c>
    </row>
    <row r="4" spans="1:24" ht="16.149999999999999" customHeight="1" x14ac:dyDescent="0.25">
      <c r="A4" s="1"/>
      <c r="B4" s="301"/>
      <c r="C4" s="301"/>
      <c r="D4" s="304"/>
      <c r="E4" s="115">
        <v>2017</v>
      </c>
      <c r="F4" s="116">
        <v>2018</v>
      </c>
      <c r="G4" s="116">
        <v>2019</v>
      </c>
      <c r="H4" s="116">
        <v>2020</v>
      </c>
      <c r="I4" s="116">
        <v>2021</v>
      </c>
      <c r="J4" s="117">
        <v>2022</v>
      </c>
      <c r="K4" s="117">
        <v>2023</v>
      </c>
      <c r="L4" s="118">
        <v>2024</v>
      </c>
      <c r="M4" s="306"/>
      <c r="N4" s="308"/>
      <c r="O4" s="310"/>
      <c r="P4" s="312"/>
      <c r="Q4" s="314"/>
      <c r="R4" s="289"/>
      <c r="S4" s="316"/>
      <c r="T4" s="318"/>
      <c r="U4" s="76"/>
      <c r="V4" s="295"/>
      <c r="W4" s="296"/>
      <c r="X4" s="298"/>
    </row>
    <row r="5" spans="1:24" ht="15.75" x14ac:dyDescent="0.25">
      <c r="A5" s="1">
        <f t="shared" ref="A5:A7" si="0">A4+1</f>
        <v>1</v>
      </c>
      <c r="B5" s="77" t="s">
        <v>18</v>
      </c>
      <c r="C5" s="7">
        <v>17460</v>
      </c>
      <c r="D5" s="8">
        <v>16561</v>
      </c>
      <c r="E5" s="84">
        <v>99</v>
      </c>
      <c r="F5" s="85">
        <v>155</v>
      </c>
      <c r="G5" s="85">
        <v>175</v>
      </c>
      <c r="H5" s="18">
        <v>169</v>
      </c>
      <c r="I5" s="18">
        <v>172</v>
      </c>
      <c r="J5" s="86">
        <v>165</v>
      </c>
      <c r="K5" s="86">
        <v>81</v>
      </c>
      <c r="L5" s="86">
        <v>9</v>
      </c>
      <c r="M5" s="194">
        <v>15</v>
      </c>
      <c r="N5" s="78"/>
      <c r="O5" s="79"/>
      <c r="P5" s="197"/>
      <c r="Q5" s="199">
        <v>3</v>
      </c>
      <c r="R5" s="80">
        <v>3</v>
      </c>
      <c r="S5" s="81">
        <v>4</v>
      </c>
      <c r="T5" s="13">
        <f>S5+R5</f>
        <v>7</v>
      </c>
      <c r="U5" s="18"/>
      <c r="V5" s="82">
        <f>R5-Q5</f>
        <v>0</v>
      </c>
      <c r="W5" s="83">
        <f>R5/Q5</f>
        <v>1</v>
      </c>
      <c r="X5" s="16"/>
    </row>
    <row r="6" spans="1:24" ht="15.75" x14ac:dyDescent="0.25">
      <c r="A6" s="1">
        <f t="shared" si="0"/>
        <v>2</v>
      </c>
      <c r="B6" s="77" t="s">
        <v>19</v>
      </c>
      <c r="C6" s="7">
        <v>9860</v>
      </c>
      <c r="D6" s="8">
        <v>8681</v>
      </c>
      <c r="E6" s="84">
        <v>61</v>
      </c>
      <c r="F6" s="85">
        <v>104</v>
      </c>
      <c r="G6" s="85">
        <v>87</v>
      </c>
      <c r="H6" s="18">
        <v>53</v>
      </c>
      <c r="I6" s="18">
        <v>24</v>
      </c>
      <c r="J6" s="86">
        <v>26</v>
      </c>
      <c r="K6" s="86">
        <v>14</v>
      </c>
      <c r="L6" s="86">
        <v>7</v>
      </c>
      <c r="M6" s="195">
        <v>0</v>
      </c>
      <c r="N6" s="78"/>
      <c r="O6" s="79"/>
      <c r="P6" s="197"/>
      <c r="Q6" s="200">
        <v>3</v>
      </c>
      <c r="R6" s="87">
        <v>0</v>
      </c>
      <c r="S6" s="81">
        <v>14</v>
      </c>
      <c r="T6" s="13">
        <f t="shared" ref="T6:T27" si="1">S6+R6</f>
        <v>14</v>
      </c>
      <c r="U6" s="18"/>
      <c r="V6" s="82">
        <f t="shared" ref="V6:V27" si="2">R6-Q6</f>
        <v>-3</v>
      </c>
      <c r="W6" s="83">
        <f t="shared" ref="W6:W27" si="3">R6/Q6</f>
        <v>0</v>
      </c>
      <c r="X6" s="16"/>
    </row>
    <row r="7" spans="1:24" ht="15.75" x14ac:dyDescent="0.25">
      <c r="A7" s="1">
        <f t="shared" si="0"/>
        <v>3</v>
      </c>
      <c r="B7" s="77" t="s">
        <v>20</v>
      </c>
      <c r="C7" s="7">
        <v>21160</v>
      </c>
      <c r="D7" s="8">
        <v>19229</v>
      </c>
      <c r="E7" s="84">
        <v>152</v>
      </c>
      <c r="F7" s="85">
        <v>218</v>
      </c>
      <c r="G7" s="85">
        <v>224</v>
      </c>
      <c r="H7" s="18">
        <v>185</v>
      </c>
      <c r="I7" s="18">
        <v>168</v>
      </c>
      <c r="J7" s="86">
        <v>126</v>
      </c>
      <c r="K7" s="86">
        <v>81</v>
      </c>
      <c r="L7" s="86">
        <v>17</v>
      </c>
      <c r="M7" s="195">
        <v>40</v>
      </c>
      <c r="N7" s="78"/>
      <c r="O7" s="79"/>
      <c r="P7" s="197"/>
      <c r="Q7" s="200">
        <v>3</v>
      </c>
      <c r="R7" s="87">
        <v>3</v>
      </c>
      <c r="S7" s="81">
        <v>6</v>
      </c>
      <c r="T7" s="13">
        <f t="shared" si="1"/>
        <v>9</v>
      </c>
      <c r="U7" s="18"/>
      <c r="V7" s="82">
        <f t="shared" si="2"/>
        <v>0</v>
      </c>
      <c r="W7" s="83">
        <f t="shared" si="3"/>
        <v>1</v>
      </c>
      <c r="X7" s="16"/>
    </row>
    <row r="8" spans="1:24" ht="15.75" x14ac:dyDescent="0.25">
      <c r="A8" s="1">
        <v>2</v>
      </c>
      <c r="B8" s="77" t="s">
        <v>21</v>
      </c>
      <c r="C8" s="7">
        <v>13620</v>
      </c>
      <c r="D8" s="8">
        <v>12124</v>
      </c>
      <c r="E8" s="84">
        <v>58</v>
      </c>
      <c r="F8" s="85">
        <v>106</v>
      </c>
      <c r="G8" s="85">
        <v>123</v>
      </c>
      <c r="H8" s="18">
        <v>108</v>
      </c>
      <c r="I8" s="18">
        <v>85</v>
      </c>
      <c r="J8" s="86">
        <v>46</v>
      </c>
      <c r="K8" s="86">
        <v>29</v>
      </c>
      <c r="L8" s="86">
        <v>16</v>
      </c>
      <c r="M8" s="195">
        <v>10</v>
      </c>
      <c r="N8" s="78"/>
      <c r="O8" s="79"/>
      <c r="P8" s="197"/>
      <c r="Q8" s="200">
        <v>3</v>
      </c>
      <c r="R8" s="87">
        <v>8</v>
      </c>
      <c r="S8" s="81">
        <v>6</v>
      </c>
      <c r="T8" s="13">
        <f t="shared" si="1"/>
        <v>14</v>
      </c>
      <c r="U8" s="18"/>
      <c r="V8" s="82">
        <f t="shared" si="2"/>
        <v>5</v>
      </c>
      <c r="W8" s="83">
        <f t="shared" si="3"/>
        <v>2.6666666666666665</v>
      </c>
      <c r="X8" s="16"/>
    </row>
    <row r="9" spans="1:24" ht="15.75" x14ac:dyDescent="0.25">
      <c r="A9" s="1">
        <f t="shared" ref="A9:A27" si="4">A8+1</f>
        <v>3</v>
      </c>
      <c r="B9" s="77" t="s">
        <v>22</v>
      </c>
      <c r="C9" s="7">
        <v>16400</v>
      </c>
      <c r="D9" s="8">
        <v>15489</v>
      </c>
      <c r="E9" s="84">
        <v>18</v>
      </c>
      <c r="F9" s="85">
        <v>37</v>
      </c>
      <c r="G9" s="85">
        <v>63</v>
      </c>
      <c r="H9" s="18">
        <v>33</v>
      </c>
      <c r="I9" s="18">
        <v>27</v>
      </c>
      <c r="J9" s="86">
        <v>17</v>
      </c>
      <c r="K9" s="86">
        <v>9</v>
      </c>
      <c r="L9" s="86">
        <v>3</v>
      </c>
      <c r="M9" s="195">
        <v>0</v>
      </c>
      <c r="N9" s="78"/>
      <c r="O9" s="79"/>
      <c r="P9" s="197"/>
      <c r="Q9" s="201">
        <v>3</v>
      </c>
      <c r="R9" s="87">
        <v>0</v>
      </c>
      <c r="S9" s="88"/>
      <c r="T9" s="13">
        <f t="shared" si="1"/>
        <v>0</v>
      </c>
      <c r="U9" s="18"/>
      <c r="V9" s="82">
        <f t="shared" si="2"/>
        <v>-3</v>
      </c>
      <c r="W9" s="83">
        <f t="shared" si="3"/>
        <v>0</v>
      </c>
      <c r="X9" s="24"/>
    </row>
    <row r="10" spans="1:24" ht="15.75" x14ac:dyDescent="0.25">
      <c r="A10" s="1">
        <f t="shared" si="4"/>
        <v>4</v>
      </c>
      <c r="B10" s="77" t="s">
        <v>23</v>
      </c>
      <c r="C10" s="7">
        <v>16880</v>
      </c>
      <c r="D10" s="8">
        <v>16073</v>
      </c>
      <c r="E10" s="84">
        <v>151</v>
      </c>
      <c r="F10" s="85">
        <v>226</v>
      </c>
      <c r="G10" s="85">
        <v>207</v>
      </c>
      <c r="H10" s="18">
        <v>180</v>
      </c>
      <c r="I10" s="18">
        <v>130</v>
      </c>
      <c r="J10" s="86">
        <v>87</v>
      </c>
      <c r="K10" s="86">
        <v>55</v>
      </c>
      <c r="L10" s="86">
        <v>2</v>
      </c>
      <c r="M10" s="195">
        <v>10</v>
      </c>
      <c r="N10" s="78"/>
      <c r="O10" s="79"/>
      <c r="P10" s="197"/>
      <c r="Q10" s="200">
        <v>3</v>
      </c>
      <c r="R10" s="87">
        <v>6</v>
      </c>
      <c r="S10" s="81">
        <v>22</v>
      </c>
      <c r="T10" s="13">
        <f t="shared" si="1"/>
        <v>28</v>
      </c>
      <c r="U10" s="18"/>
      <c r="V10" s="82">
        <f t="shared" si="2"/>
        <v>3</v>
      </c>
      <c r="W10" s="83">
        <f t="shared" si="3"/>
        <v>2</v>
      </c>
      <c r="X10" s="16"/>
    </row>
    <row r="11" spans="1:24" ht="15.75" x14ac:dyDescent="0.25">
      <c r="A11" s="1">
        <f t="shared" si="4"/>
        <v>5</v>
      </c>
      <c r="B11" s="77" t="s">
        <v>24</v>
      </c>
      <c r="C11" s="7">
        <v>11430</v>
      </c>
      <c r="D11" s="8">
        <v>10641</v>
      </c>
      <c r="E11" s="84">
        <v>48</v>
      </c>
      <c r="F11" s="85">
        <v>66</v>
      </c>
      <c r="G11" s="85">
        <v>59</v>
      </c>
      <c r="H11" s="18">
        <v>69</v>
      </c>
      <c r="I11" s="18">
        <v>44</v>
      </c>
      <c r="J11" s="86">
        <v>23</v>
      </c>
      <c r="K11" s="86">
        <v>36</v>
      </c>
      <c r="L11" s="86">
        <v>21</v>
      </c>
      <c r="M11" s="195">
        <v>20</v>
      </c>
      <c r="N11" s="78"/>
      <c r="O11" s="79"/>
      <c r="P11" s="197"/>
      <c r="Q11" s="201">
        <v>3</v>
      </c>
      <c r="R11" s="87">
        <v>6</v>
      </c>
      <c r="S11" s="88">
        <v>1</v>
      </c>
      <c r="T11" s="13">
        <f t="shared" si="1"/>
        <v>7</v>
      </c>
      <c r="U11" s="18"/>
      <c r="V11" s="82">
        <f t="shared" si="2"/>
        <v>3</v>
      </c>
      <c r="W11" s="83">
        <f t="shared" si="3"/>
        <v>2</v>
      </c>
      <c r="X11" s="24"/>
    </row>
    <row r="12" spans="1:24" ht="15.75" x14ac:dyDescent="0.25">
      <c r="A12" s="1">
        <f t="shared" si="4"/>
        <v>6</v>
      </c>
      <c r="B12" s="77" t="s">
        <v>25</v>
      </c>
      <c r="C12" s="7">
        <v>12960</v>
      </c>
      <c r="D12" s="8">
        <v>11270</v>
      </c>
      <c r="E12" s="84">
        <v>68</v>
      </c>
      <c r="F12" s="85">
        <v>122</v>
      </c>
      <c r="G12" s="85">
        <v>142</v>
      </c>
      <c r="H12" s="18">
        <v>76</v>
      </c>
      <c r="I12" s="18">
        <v>57</v>
      </c>
      <c r="J12" s="86">
        <v>50</v>
      </c>
      <c r="K12" s="86">
        <v>43</v>
      </c>
      <c r="L12" s="86">
        <v>13</v>
      </c>
      <c r="M12" s="195">
        <v>0</v>
      </c>
      <c r="N12" s="78"/>
      <c r="O12" s="79"/>
      <c r="P12" s="197"/>
      <c r="Q12" s="200">
        <v>3</v>
      </c>
      <c r="R12" s="87">
        <v>12</v>
      </c>
      <c r="S12" s="81"/>
      <c r="T12" s="13">
        <f t="shared" si="1"/>
        <v>12</v>
      </c>
      <c r="U12" s="18"/>
      <c r="V12" s="82">
        <f t="shared" si="2"/>
        <v>9</v>
      </c>
      <c r="W12" s="83">
        <f t="shared" si="3"/>
        <v>4</v>
      </c>
      <c r="X12" s="16"/>
    </row>
    <row r="13" spans="1:24" ht="15.75" x14ac:dyDescent="0.25">
      <c r="A13" s="1">
        <f t="shared" si="4"/>
        <v>7</v>
      </c>
      <c r="B13" s="77" t="s">
        <v>26</v>
      </c>
      <c r="C13" s="7">
        <v>6200</v>
      </c>
      <c r="D13" s="8">
        <v>5907</v>
      </c>
      <c r="E13" s="84">
        <v>47</v>
      </c>
      <c r="F13" s="85">
        <v>62</v>
      </c>
      <c r="G13" s="85">
        <v>41</v>
      </c>
      <c r="H13" s="18">
        <v>60</v>
      </c>
      <c r="I13" s="18">
        <v>45</v>
      </c>
      <c r="J13" s="86">
        <v>29</v>
      </c>
      <c r="K13" s="86">
        <v>14</v>
      </c>
      <c r="L13" s="86">
        <v>5</v>
      </c>
      <c r="M13" s="195">
        <v>18</v>
      </c>
      <c r="N13" s="78"/>
      <c r="O13" s="79"/>
      <c r="P13" s="197"/>
      <c r="Q13" s="200">
        <v>3</v>
      </c>
      <c r="R13" s="87">
        <v>0</v>
      </c>
      <c r="S13" s="81"/>
      <c r="T13" s="13">
        <f t="shared" si="1"/>
        <v>0</v>
      </c>
      <c r="U13" s="18"/>
      <c r="V13" s="82">
        <f t="shared" si="2"/>
        <v>-3</v>
      </c>
      <c r="W13" s="83">
        <f t="shared" si="3"/>
        <v>0</v>
      </c>
      <c r="X13" s="16"/>
    </row>
    <row r="14" spans="1:24" ht="15.75" x14ac:dyDescent="0.25">
      <c r="A14" s="1">
        <f t="shared" si="4"/>
        <v>8</v>
      </c>
      <c r="B14" s="77" t="s">
        <v>27</v>
      </c>
      <c r="C14" s="7">
        <v>6870</v>
      </c>
      <c r="D14" s="8">
        <v>6422</v>
      </c>
      <c r="E14" s="84">
        <v>27</v>
      </c>
      <c r="F14" s="85">
        <v>44</v>
      </c>
      <c r="G14" s="85">
        <v>66</v>
      </c>
      <c r="H14" s="18">
        <v>49</v>
      </c>
      <c r="I14" s="18">
        <v>40</v>
      </c>
      <c r="J14" s="86">
        <v>54</v>
      </c>
      <c r="K14" s="86">
        <v>35</v>
      </c>
      <c r="L14" s="86">
        <v>19</v>
      </c>
      <c r="M14" s="195">
        <v>20</v>
      </c>
      <c r="N14" s="78"/>
      <c r="O14" s="79"/>
      <c r="P14" s="197"/>
      <c r="Q14" s="200">
        <v>3</v>
      </c>
      <c r="R14" s="87">
        <v>0</v>
      </c>
      <c r="S14" s="81"/>
      <c r="T14" s="13">
        <f t="shared" si="1"/>
        <v>0</v>
      </c>
      <c r="U14" s="18"/>
      <c r="V14" s="82">
        <f t="shared" si="2"/>
        <v>-3</v>
      </c>
      <c r="W14" s="83">
        <f t="shared" si="3"/>
        <v>0</v>
      </c>
      <c r="X14" s="16"/>
    </row>
    <row r="15" spans="1:24" ht="15.75" x14ac:dyDescent="0.25">
      <c r="A15" s="1">
        <f t="shared" si="4"/>
        <v>9</v>
      </c>
      <c r="B15" s="77" t="s">
        <v>28</v>
      </c>
      <c r="C15" s="7">
        <v>13830</v>
      </c>
      <c r="D15" s="8">
        <v>12443</v>
      </c>
      <c r="E15" s="84">
        <v>69</v>
      </c>
      <c r="F15" s="85">
        <v>105</v>
      </c>
      <c r="G15" s="85">
        <v>146</v>
      </c>
      <c r="H15" s="18">
        <v>98</v>
      </c>
      <c r="I15" s="18">
        <v>86</v>
      </c>
      <c r="J15" s="86">
        <v>100</v>
      </c>
      <c r="K15" s="86">
        <v>60</v>
      </c>
      <c r="L15" s="86">
        <v>2</v>
      </c>
      <c r="M15" s="195">
        <v>30</v>
      </c>
      <c r="N15" s="78"/>
      <c r="O15" s="79"/>
      <c r="P15" s="197"/>
      <c r="Q15" s="200">
        <v>3</v>
      </c>
      <c r="R15" s="87">
        <v>0</v>
      </c>
      <c r="S15" s="81">
        <v>16</v>
      </c>
      <c r="T15" s="13">
        <f t="shared" si="1"/>
        <v>16</v>
      </c>
      <c r="U15" s="18"/>
      <c r="V15" s="82">
        <f t="shared" si="2"/>
        <v>-3</v>
      </c>
      <c r="W15" s="83">
        <f t="shared" si="3"/>
        <v>0</v>
      </c>
      <c r="X15" s="16"/>
    </row>
    <row r="16" spans="1:24" ht="15.75" x14ac:dyDescent="0.25">
      <c r="A16" s="1">
        <f t="shared" si="4"/>
        <v>10</v>
      </c>
      <c r="B16" s="77" t="s">
        <v>29</v>
      </c>
      <c r="C16" s="7">
        <v>15890</v>
      </c>
      <c r="D16" s="8">
        <v>12437</v>
      </c>
      <c r="E16" s="84">
        <v>48</v>
      </c>
      <c r="F16" s="85">
        <v>48</v>
      </c>
      <c r="G16" s="85">
        <v>68</v>
      </c>
      <c r="H16" s="18">
        <v>59</v>
      </c>
      <c r="I16" s="18">
        <v>31</v>
      </c>
      <c r="J16" s="86">
        <v>33</v>
      </c>
      <c r="K16" s="86">
        <v>22</v>
      </c>
      <c r="L16" s="86">
        <v>0</v>
      </c>
      <c r="M16" s="195">
        <v>3</v>
      </c>
      <c r="N16" s="78"/>
      <c r="O16" s="79"/>
      <c r="P16" s="197"/>
      <c r="Q16" s="200">
        <v>3</v>
      </c>
      <c r="R16" s="87">
        <v>0</v>
      </c>
      <c r="S16" s="81"/>
      <c r="T16" s="13">
        <f t="shared" si="1"/>
        <v>0</v>
      </c>
      <c r="U16" s="18"/>
      <c r="V16" s="82">
        <f t="shared" si="2"/>
        <v>-3</v>
      </c>
      <c r="W16" s="83">
        <f t="shared" si="3"/>
        <v>0</v>
      </c>
      <c r="X16" s="16"/>
    </row>
    <row r="17" spans="1:24" ht="15.75" x14ac:dyDescent="0.25">
      <c r="A17" s="1">
        <f t="shared" si="4"/>
        <v>11</v>
      </c>
      <c r="B17" s="77" t="s">
        <v>30</v>
      </c>
      <c r="C17" s="7">
        <v>8710</v>
      </c>
      <c r="D17" s="8">
        <v>8078</v>
      </c>
      <c r="E17" s="84">
        <v>47</v>
      </c>
      <c r="F17" s="85">
        <v>93</v>
      </c>
      <c r="G17" s="85">
        <v>102</v>
      </c>
      <c r="H17" s="18">
        <v>44</v>
      </c>
      <c r="I17" s="18">
        <v>62</v>
      </c>
      <c r="J17" s="86">
        <v>55</v>
      </c>
      <c r="K17" s="86">
        <v>8</v>
      </c>
      <c r="L17" s="86">
        <v>0</v>
      </c>
      <c r="M17" s="195">
        <v>5</v>
      </c>
      <c r="N17" s="78"/>
      <c r="O17" s="79"/>
      <c r="P17" s="197"/>
      <c r="Q17" s="200">
        <v>3</v>
      </c>
      <c r="R17" s="87">
        <v>0</v>
      </c>
      <c r="S17" s="81">
        <v>6</v>
      </c>
      <c r="T17" s="13">
        <f t="shared" si="1"/>
        <v>6</v>
      </c>
      <c r="U17" s="18"/>
      <c r="V17" s="82">
        <f t="shared" si="2"/>
        <v>-3</v>
      </c>
      <c r="W17" s="83">
        <f t="shared" si="3"/>
        <v>0</v>
      </c>
      <c r="X17" s="16"/>
    </row>
    <row r="18" spans="1:24" ht="15.75" x14ac:dyDescent="0.25">
      <c r="A18" s="1">
        <f t="shared" si="4"/>
        <v>12</v>
      </c>
      <c r="B18" s="77" t="s">
        <v>31</v>
      </c>
      <c r="C18" s="7">
        <v>6690</v>
      </c>
      <c r="D18" s="8">
        <v>6203</v>
      </c>
      <c r="E18" s="84">
        <v>42</v>
      </c>
      <c r="F18" s="85">
        <v>110</v>
      </c>
      <c r="G18" s="85">
        <v>101</v>
      </c>
      <c r="H18" s="18">
        <v>70</v>
      </c>
      <c r="I18" s="18">
        <v>63</v>
      </c>
      <c r="J18" s="86">
        <v>62</v>
      </c>
      <c r="K18" s="86">
        <v>38</v>
      </c>
      <c r="L18" s="86">
        <v>0</v>
      </c>
      <c r="M18" s="195">
        <v>21</v>
      </c>
      <c r="N18" s="78"/>
      <c r="O18" s="79"/>
      <c r="P18" s="197"/>
      <c r="Q18" s="200">
        <v>3</v>
      </c>
      <c r="R18" s="87">
        <v>1</v>
      </c>
      <c r="S18" s="81"/>
      <c r="T18" s="13">
        <f t="shared" si="1"/>
        <v>1</v>
      </c>
      <c r="U18" s="18"/>
      <c r="V18" s="82">
        <f t="shared" si="2"/>
        <v>-2</v>
      </c>
      <c r="W18" s="83">
        <f t="shared" si="3"/>
        <v>0.33333333333333331</v>
      </c>
      <c r="X18" s="16"/>
    </row>
    <row r="19" spans="1:24" ht="15.75" customHeight="1" x14ac:dyDescent="0.25">
      <c r="A19" s="1">
        <f t="shared" si="4"/>
        <v>13</v>
      </c>
      <c r="B19" s="77" t="s">
        <v>32</v>
      </c>
      <c r="C19" s="7">
        <v>25140</v>
      </c>
      <c r="D19" s="8">
        <v>22310</v>
      </c>
      <c r="E19" s="84">
        <v>108</v>
      </c>
      <c r="F19" s="85">
        <v>153</v>
      </c>
      <c r="G19" s="85">
        <v>161</v>
      </c>
      <c r="H19" s="18">
        <v>130</v>
      </c>
      <c r="I19" s="18">
        <v>125</v>
      </c>
      <c r="J19" s="86">
        <v>110</v>
      </c>
      <c r="K19" s="86">
        <v>78</v>
      </c>
      <c r="L19" s="86">
        <v>18</v>
      </c>
      <c r="M19" s="195">
        <v>20</v>
      </c>
      <c r="N19" s="78"/>
      <c r="O19" s="79"/>
      <c r="P19" s="197"/>
      <c r="Q19" s="200">
        <v>3</v>
      </c>
      <c r="R19" s="87">
        <v>8</v>
      </c>
      <c r="S19" s="81"/>
      <c r="T19" s="13">
        <f t="shared" si="1"/>
        <v>8</v>
      </c>
      <c r="U19" s="18"/>
      <c r="V19" s="82">
        <f t="shared" si="2"/>
        <v>5</v>
      </c>
      <c r="W19" s="83">
        <f t="shared" si="3"/>
        <v>2.6666666666666665</v>
      </c>
      <c r="X19" s="16"/>
    </row>
    <row r="20" spans="1:24" ht="15.75" customHeight="1" x14ac:dyDescent="0.25">
      <c r="A20" s="1">
        <f t="shared" si="4"/>
        <v>14</v>
      </c>
      <c r="B20" s="77" t="s">
        <v>33</v>
      </c>
      <c r="C20" s="7">
        <v>11190</v>
      </c>
      <c r="D20" s="8">
        <v>10192</v>
      </c>
      <c r="E20" s="84">
        <v>78</v>
      </c>
      <c r="F20" s="85">
        <v>99</v>
      </c>
      <c r="G20" s="85">
        <v>125</v>
      </c>
      <c r="H20" s="18">
        <v>99</v>
      </c>
      <c r="I20" s="18">
        <v>69</v>
      </c>
      <c r="J20" s="86">
        <v>68</v>
      </c>
      <c r="K20" s="86">
        <v>33</v>
      </c>
      <c r="L20" s="86">
        <v>6</v>
      </c>
      <c r="M20" s="195">
        <v>40</v>
      </c>
      <c r="N20" s="78"/>
      <c r="O20" s="79"/>
      <c r="P20" s="197"/>
      <c r="Q20" s="200">
        <v>3</v>
      </c>
      <c r="R20" s="87">
        <v>0</v>
      </c>
      <c r="S20" s="81"/>
      <c r="T20" s="13">
        <f t="shared" si="1"/>
        <v>0</v>
      </c>
      <c r="U20" s="18"/>
      <c r="V20" s="82">
        <f t="shared" si="2"/>
        <v>-3</v>
      </c>
      <c r="W20" s="83">
        <f t="shared" si="3"/>
        <v>0</v>
      </c>
      <c r="X20" s="16"/>
    </row>
    <row r="21" spans="1:24" ht="15.75" customHeight="1" x14ac:dyDescent="0.25">
      <c r="A21" s="1">
        <f t="shared" si="4"/>
        <v>15</v>
      </c>
      <c r="B21" s="77" t="s">
        <v>34</v>
      </c>
      <c r="C21" s="7">
        <v>7180</v>
      </c>
      <c r="D21" s="8">
        <v>6560</v>
      </c>
      <c r="E21" s="84">
        <v>78</v>
      </c>
      <c r="F21" s="85">
        <v>133</v>
      </c>
      <c r="G21" s="85">
        <v>102</v>
      </c>
      <c r="H21" s="18">
        <v>83</v>
      </c>
      <c r="I21" s="18">
        <v>68</v>
      </c>
      <c r="J21" s="86">
        <v>71</v>
      </c>
      <c r="K21" s="86">
        <v>43</v>
      </c>
      <c r="L21" s="86">
        <v>10</v>
      </c>
      <c r="M21" s="195">
        <v>15</v>
      </c>
      <c r="N21" s="78"/>
      <c r="O21" s="79"/>
      <c r="P21" s="197"/>
      <c r="Q21" s="200">
        <v>3</v>
      </c>
      <c r="R21" s="87">
        <v>10</v>
      </c>
      <c r="S21" s="81">
        <v>3</v>
      </c>
      <c r="T21" s="13">
        <f t="shared" si="1"/>
        <v>13</v>
      </c>
      <c r="U21" s="18"/>
      <c r="V21" s="82">
        <f t="shared" si="2"/>
        <v>7</v>
      </c>
      <c r="W21" s="83">
        <f t="shared" si="3"/>
        <v>3.3333333333333335</v>
      </c>
      <c r="X21" s="16"/>
    </row>
    <row r="22" spans="1:24" ht="15.75" customHeight="1" x14ac:dyDescent="0.25">
      <c r="A22" s="1">
        <f t="shared" si="4"/>
        <v>16</v>
      </c>
      <c r="B22" s="77" t="s">
        <v>35</v>
      </c>
      <c r="C22" s="7">
        <v>5730</v>
      </c>
      <c r="D22" s="8">
        <v>4973</v>
      </c>
      <c r="E22" s="84">
        <v>44</v>
      </c>
      <c r="F22" s="85">
        <v>62</v>
      </c>
      <c r="G22" s="85">
        <v>75</v>
      </c>
      <c r="H22" s="18">
        <v>45</v>
      </c>
      <c r="I22" s="18">
        <v>51</v>
      </c>
      <c r="J22" s="86">
        <v>47</v>
      </c>
      <c r="K22" s="86">
        <v>32</v>
      </c>
      <c r="L22" s="86">
        <v>9</v>
      </c>
      <c r="M22" s="195">
        <v>15</v>
      </c>
      <c r="N22" s="78"/>
      <c r="O22" s="79"/>
      <c r="P22" s="197"/>
      <c r="Q22" s="200">
        <v>3</v>
      </c>
      <c r="R22" s="87">
        <v>5</v>
      </c>
      <c r="S22" s="81">
        <v>4</v>
      </c>
      <c r="T22" s="13">
        <f t="shared" si="1"/>
        <v>9</v>
      </c>
      <c r="U22" s="18"/>
      <c r="V22" s="82">
        <f t="shared" si="2"/>
        <v>2</v>
      </c>
      <c r="W22" s="83">
        <f t="shared" si="3"/>
        <v>1.6666666666666667</v>
      </c>
      <c r="X22" s="16"/>
    </row>
    <row r="23" spans="1:24" ht="15.75" customHeight="1" x14ac:dyDescent="0.25">
      <c r="A23" s="1">
        <f t="shared" si="4"/>
        <v>17</v>
      </c>
      <c r="B23" s="77" t="s">
        <v>36</v>
      </c>
      <c r="C23" s="7">
        <v>15740</v>
      </c>
      <c r="D23" s="8">
        <v>13971</v>
      </c>
      <c r="E23" s="84">
        <v>120</v>
      </c>
      <c r="F23" s="85">
        <v>174</v>
      </c>
      <c r="G23" s="85">
        <v>156</v>
      </c>
      <c r="H23" s="18">
        <v>159</v>
      </c>
      <c r="I23" s="18">
        <v>114</v>
      </c>
      <c r="J23" s="86">
        <v>101</v>
      </c>
      <c r="K23" s="86">
        <v>69</v>
      </c>
      <c r="L23" s="86">
        <v>23</v>
      </c>
      <c r="M23" s="195">
        <v>60</v>
      </c>
      <c r="N23" s="78"/>
      <c r="O23" s="79"/>
      <c r="P23" s="197"/>
      <c r="Q23" s="202">
        <v>3</v>
      </c>
      <c r="R23" s="87">
        <v>12</v>
      </c>
      <c r="S23" s="89"/>
      <c r="T23" s="13">
        <f t="shared" si="1"/>
        <v>12</v>
      </c>
      <c r="U23" s="18"/>
      <c r="V23" s="82">
        <f t="shared" si="2"/>
        <v>9</v>
      </c>
      <c r="W23" s="83">
        <f t="shared" si="3"/>
        <v>4</v>
      </c>
      <c r="X23" s="26"/>
    </row>
    <row r="24" spans="1:24" ht="15.75" customHeight="1" x14ac:dyDescent="0.25">
      <c r="A24" s="1">
        <f t="shared" si="4"/>
        <v>18</v>
      </c>
      <c r="B24" s="77" t="s">
        <v>37</v>
      </c>
      <c r="C24" s="7">
        <v>12610</v>
      </c>
      <c r="D24" s="8">
        <v>10265</v>
      </c>
      <c r="E24" s="84">
        <v>61</v>
      </c>
      <c r="F24" s="85">
        <v>79</v>
      </c>
      <c r="G24" s="85">
        <v>95</v>
      </c>
      <c r="H24" s="18">
        <v>20</v>
      </c>
      <c r="I24" s="18">
        <v>40</v>
      </c>
      <c r="J24" s="86">
        <v>60</v>
      </c>
      <c r="K24" s="86">
        <v>42</v>
      </c>
      <c r="L24" s="86">
        <v>28</v>
      </c>
      <c r="M24" s="195">
        <v>10</v>
      </c>
      <c r="N24" s="78"/>
      <c r="O24" s="79"/>
      <c r="P24" s="197"/>
      <c r="Q24" s="200">
        <v>3</v>
      </c>
      <c r="R24" s="87">
        <v>1</v>
      </c>
      <c r="S24" s="81">
        <v>10</v>
      </c>
      <c r="T24" s="13">
        <f t="shared" si="1"/>
        <v>11</v>
      </c>
      <c r="U24" s="18"/>
      <c r="V24" s="82">
        <f t="shared" si="2"/>
        <v>-2</v>
      </c>
      <c r="W24" s="83">
        <f t="shared" si="3"/>
        <v>0.33333333333333331</v>
      </c>
      <c r="X24" s="16"/>
    </row>
    <row r="25" spans="1:24" ht="15.75" customHeight="1" x14ac:dyDescent="0.25">
      <c r="A25" s="1">
        <f t="shared" si="4"/>
        <v>19</v>
      </c>
      <c r="B25" s="77" t="s">
        <v>38</v>
      </c>
      <c r="C25" s="7">
        <v>12120</v>
      </c>
      <c r="D25" s="8">
        <v>10250</v>
      </c>
      <c r="E25" s="84">
        <v>86</v>
      </c>
      <c r="F25" s="85">
        <v>185</v>
      </c>
      <c r="G25" s="85">
        <v>154</v>
      </c>
      <c r="H25" s="18">
        <v>110</v>
      </c>
      <c r="I25" s="18">
        <v>103</v>
      </c>
      <c r="J25" s="86">
        <v>96</v>
      </c>
      <c r="K25" s="86">
        <v>29</v>
      </c>
      <c r="L25" s="86">
        <v>12</v>
      </c>
      <c r="M25" s="195">
        <v>40</v>
      </c>
      <c r="N25" s="78"/>
      <c r="O25" s="79"/>
      <c r="P25" s="197"/>
      <c r="Q25" s="200">
        <v>3</v>
      </c>
      <c r="R25" s="87">
        <v>8</v>
      </c>
      <c r="S25" s="81">
        <v>2</v>
      </c>
      <c r="T25" s="13">
        <f t="shared" si="1"/>
        <v>10</v>
      </c>
      <c r="U25" s="18"/>
      <c r="V25" s="82">
        <f t="shared" si="2"/>
        <v>5</v>
      </c>
      <c r="W25" s="83">
        <f t="shared" si="3"/>
        <v>2.6666666666666665</v>
      </c>
      <c r="X25" s="16"/>
    </row>
    <row r="26" spans="1:24" ht="15.75" customHeight="1" x14ac:dyDescent="0.25">
      <c r="A26" s="1">
        <f t="shared" si="4"/>
        <v>20</v>
      </c>
      <c r="B26" s="77" t="s">
        <v>39</v>
      </c>
      <c r="C26" s="7">
        <v>8400</v>
      </c>
      <c r="D26" s="8">
        <v>7955</v>
      </c>
      <c r="E26" s="84">
        <v>37</v>
      </c>
      <c r="F26" s="85">
        <v>80</v>
      </c>
      <c r="G26" s="85">
        <v>83</v>
      </c>
      <c r="H26" s="18">
        <v>40</v>
      </c>
      <c r="I26" s="18">
        <v>40</v>
      </c>
      <c r="J26" s="86">
        <v>40</v>
      </c>
      <c r="K26" s="86">
        <v>29</v>
      </c>
      <c r="L26" s="86">
        <v>11</v>
      </c>
      <c r="M26" s="195">
        <v>6</v>
      </c>
      <c r="N26" s="78"/>
      <c r="O26" s="79"/>
      <c r="P26" s="197"/>
      <c r="Q26" s="200">
        <v>3</v>
      </c>
      <c r="R26" s="87">
        <v>0</v>
      </c>
      <c r="S26" s="81">
        <v>4</v>
      </c>
      <c r="T26" s="13">
        <f t="shared" si="1"/>
        <v>4</v>
      </c>
      <c r="U26" s="18"/>
      <c r="V26" s="82">
        <f t="shared" si="2"/>
        <v>-3</v>
      </c>
      <c r="W26" s="83">
        <f t="shared" si="3"/>
        <v>0</v>
      </c>
      <c r="X26" s="16"/>
    </row>
    <row r="27" spans="1:24" ht="15.75" customHeight="1" x14ac:dyDescent="0.25">
      <c r="A27" s="1">
        <f t="shared" si="4"/>
        <v>21</v>
      </c>
      <c r="B27" s="77" t="s">
        <v>40</v>
      </c>
      <c r="C27" s="7">
        <v>9640</v>
      </c>
      <c r="D27" s="8">
        <v>8768</v>
      </c>
      <c r="E27" s="90">
        <v>53</v>
      </c>
      <c r="F27" s="91">
        <v>78</v>
      </c>
      <c r="G27" s="91">
        <v>91</v>
      </c>
      <c r="H27" s="92">
        <v>54</v>
      </c>
      <c r="I27" s="92">
        <v>61</v>
      </c>
      <c r="J27" s="93">
        <v>51</v>
      </c>
      <c r="K27" s="93">
        <v>32</v>
      </c>
      <c r="L27" s="86">
        <v>13</v>
      </c>
      <c r="M27" s="196"/>
      <c r="N27" s="78"/>
      <c r="O27" s="94"/>
      <c r="P27" s="197"/>
      <c r="Q27" s="203">
        <v>3</v>
      </c>
      <c r="R27" s="95">
        <v>0</v>
      </c>
      <c r="S27" s="81">
        <v>14</v>
      </c>
      <c r="T27" s="13">
        <f t="shared" si="1"/>
        <v>14</v>
      </c>
      <c r="U27" s="18"/>
      <c r="V27" s="82">
        <f t="shared" si="2"/>
        <v>-3</v>
      </c>
      <c r="W27" s="83">
        <f t="shared" si="3"/>
        <v>0</v>
      </c>
      <c r="X27" s="31"/>
    </row>
    <row r="28" spans="1:24" ht="15.75" customHeight="1" thickBot="1" x14ac:dyDescent="0.3">
      <c r="A28" s="1"/>
      <c r="B28" s="32" t="s">
        <v>41</v>
      </c>
      <c r="C28" s="33">
        <f t="shared" ref="C28:J28" si="5">SUM(C5:C27)</f>
        <v>285710</v>
      </c>
      <c r="D28" s="34">
        <f t="shared" si="5"/>
        <v>256802</v>
      </c>
      <c r="E28" s="35">
        <f t="shared" si="5"/>
        <v>1600</v>
      </c>
      <c r="F28" s="35">
        <f t="shared" si="5"/>
        <v>2539</v>
      </c>
      <c r="G28" s="35">
        <f t="shared" si="5"/>
        <v>2646</v>
      </c>
      <c r="H28" s="35">
        <f t="shared" si="5"/>
        <v>1993</v>
      </c>
      <c r="I28" s="35">
        <f t="shared" si="5"/>
        <v>1705</v>
      </c>
      <c r="J28" s="35">
        <f t="shared" si="5"/>
        <v>1517</v>
      </c>
      <c r="K28" s="36">
        <f t="shared" ref="K28:M28" si="6">SUM(K5:K27)</f>
        <v>912</v>
      </c>
      <c r="L28" s="36">
        <f>SUM(L5:L27)</f>
        <v>244</v>
      </c>
      <c r="M28" s="96">
        <f t="shared" si="6"/>
        <v>398</v>
      </c>
      <c r="N28" s="97">
        <f>SUM(N5:N27)/23</f>
        <v>0</v>
      </c>
      <c r="O28" s="98">
        <f>SUM(O5:O27)</f>
        <v>0</v>
      </c>
      <c r="P28" s="99">
        <f t="shared" ref="P28" si="7">SUM(P5:P27)/23</f>
        <v>0</v>
      </c>
      <c r="Q28" s="198">
        <f t="shared" ref="Q28:S28" si="8">SUM(Q5:Q27)</f>
        <v>69</v>
      </c>
      <c r="R28" s="100">
        <f t="shared" si="8"/>
        <v>83</v>
      </c>
      <c r="S28" s="100">
        <f t="shared" si="8"/>
        <v>112</v>
      </c>
      <c r="T28" s="101">
        <f>SUM(T5:T27)</f>
        <v>195</v>
      </c>
      <c r="U28" s="102"/>
      <c r="V28" s="103">
        <f>SUM(V5:V27)</f>
        <v>14</v>
      </c>
      <c r="W28" s="104">
        <f>R28/Q28</f>
        <v>1.2028985507246377</v>
      </c>
      <c r="X28" s="44">
        <f t="shared" ref="X28" si="9">SUM(X5:X27)</f>
        <v>0</v>
      </c>
    </row>
    <row r="29" spans="1:24" ht="15.75" customHeight="1" x14ac:dyDescent="0.25">
      <c r="A29" s="45"/>
      <c r="B29" s="46"/>
      <c r="C29" s="47"/>
      <c r="D29" s="48"/>
      <c r="E29" s="49"/>
      <c r="F29" s="49"/>
      <c r="G29" s="49"/>
      <c r="H29" s="49"/>
      <c r="I29" s="283" t="s">
        <v>42</v>
      </c>
      <c r="J29" s="283"/>
      <c r="K29" s="50"/>
      <c r="L29" s="50"/>
      <c r="M29" s="51">
        <f>M28-M30</f>
        <v>398</v>
      </c>
      <c r="N29" s="106"/>
      <c r="O29" s="105"/>
      <c r="P29" s="106"/>
      <c r="Q29" s="51">
        <f>Q28-M30</f>
        <v>69</v>
      </c>
      <c r="R29" s="51"/>
      <c r="S29" s="107"/>
      <c r="T29" s="51"/>
      <c r="U29" s="50"/>
      <c r="V29" s="108"/>
      <c r="W29" s="109"/>
      <c r="X29" s="57"/>
    </row>
    <row r="30" spans="1:24" ht="15.75" customHeight="1" x14ac:dyDescent="0.25">
      <c r="A30" s="4"/>
      <c r="B30" s="4"/>
      <c r="C30" s="58"/>
      <c r="D30" s="59"/>
      <c r="E30" s="285" t="s">
        <v>43</v>
      </c>
      <c r="F30" s="285"/>
      <c r="G30" s="285"/>
      <c r="H30" s="58">
        <v>2600</v>
      </c>
      <c r="I30" s="58">
        <v>2500</v>
      </c>
      <c r="J30" s="58">
        <v>1900</v>
      </c>
      <c r="K30" s="58">
        <v>1200</v>
      </c>
      <c r="L30" s="58">
        <v>0</v>
      </c>
      <c r="M30" s="58">
        <v>0</v>
      </c>
      <c r="N30" s="58"/>
      <c r="O30" s="58"/>
      <c r="P30" s="58"/>
      <c r="Q30" s="58"/>
      <c r="R30" s="62"/>
      <c r="S30" s="60"/>
      <c r="T30" s="62"/>
      <c r="U30" s="61"/>
      <c r="V30" s="110"/>
      <c r="W30" s="111"/>
      <c r="X30" s="62"/>
    </row>
    <row r="31" spans="1:24" ht="16.5" customHeight="1" x14ac:dyDescent="0.25">
      <c r="A31" s="4"/>
      <c r="B31" s="66"/>
      <c r="C31" s="287" t="s">
        <v>44</v>
      </c>
      <c r="D31" s="287"/>
      <c r="E31" s="287"/>
      <c r="F31" s="287"/>
      <c r="G31" s="287"/>
      <c r="H31" s="67">
        <f t="shared" ref="H31:I31" si="10">H30/G28-100%</f>
        <v>-1.7384731670445963E-2</v>
      </c>
      <c r="I31" s="67">
        <f t="shared" si="10"/>
        <v>0.25439036628198686</v>
      </c>
      <c r="J31" s="67">
        <f>J30/I28-100%</f>
        <v>0.11436950146627556</v>
      </c>
      <c r="K31" s="67">
        <f>K30/J28-100%</f>
        <v>-0.20896506262359926</v>
      </c>
      <c r="L31" s="67">
        <f>L30/J28-100%</f>
        <v>-1</v>
      </c>
      <c r="M31" s="68">
        <f>M30/L28-100%</f>
        <v>-1</v>
      </c>
      <c r="N31" s="67"/>
      <c r="O31" s="67"/>
      <c r="P31" s="67"/>
      <c r="Q31" s="67"/>
      <c r="R31" s="71"/>
      <c r="S31" s="68"/>
      <c r="T31" s="71"/>
      <c r="U31" s="112"/>
      <c r="V31" s="113"/>
      <c r="W31" s="74"/>
      <c r="X31" s="71"/>
    </row>
  </sheetData>
  <mergeCells count="18">
    <mergeCell ref="E30:G30"/>
    <mergeCell ref="C31:G31"/>
    <mergeCell ref="R3:R4"/>
    <mergeCell ref="S3:S4"/>
    <mergeCell ref="T3:T4"/>
    <mergeCell ref="E3:L3"/>
    <mergeCell ref="V3:W4"/>
    <mergeCell ref="X3:X4"/>
    <mergeCell ref="I29:J29"/>
    <mergeCell ref="B1:B4"/>
    <mergeCell ref="C1:C4"/>
    <mergeCell ref="D1:D4"/>
    <mergeCell ref="E1:U2"/>
    <mergeCell ref="M3:M4"/>
    <mergeCell ref="N3:N4"/>
    <mergeCell ref="O3:O4"/>
    <mergeCell ref="P3:P4"/>
    <mergeCell ref="Q3:Q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C7D2-4D38-4DED-B61F-CFC213C60727}">
  <dimension ref="A1:AF31"/>
  <sheetViews>
    <sheetView tabSelected="1" topLeftCell="B1" zoomScaleNormal="100" workbookViewId="0">
      <selection activeCell="J15" sqref="J15"/>
    </sheetView>
  </sheetViews>
  <sheetFormatPr defaultColWidth="14.42578125" defaultRowHeight="15" x14ac:dyDescent="0.25"/>
  <cols>
    <col min="1" max="1" width="4.28515625" customWidth="1"/>
    <col min="2" max="2" width="17" customWidth="1"/>
    <col min="3" max="4" width="9.42578125" customWidth="1"/>
    <col min="5" max="12" width="7.85546875" customWidth="1"/>
    <col min="13" max="13" width="9.5703125" customWidth="1"/>
    <col min="14" max="14" width="6.42578125" customWidth="1"/>
    <col min="15" max="15" width="9.5703125" customWidth="1"/>
    <col min="16" max="16" width="11.42578125" hidden="1" customWidth="1"/>
    <col min="17" max="18" width="6.5703125" hidden="1" customWidth="1"/>
    <col min="19" max="19" width="9.5703125" hidden="1" customWidth="1"/>
    <col min="20" max="20" width="11.42578125" customWidth="1"/>
    <col min="21" max="21" width="9.5703125" customWidth="1"/>
    <col min="22" max="22" width="7.140625" style="186" customWidth="1"/>
    <col min="23" max="23" width="10" customWidth="1"/>
    <col min="24" max="24" width="9.28515625" customWidth="1"/>
    <col min="25" max="25" width="10" customWidth="1"/>
    <col min="26" max="26" width="6.140625" hidden="1" customWidth="1"/>
    <col min="27" max="27" width="6.5703125" style="3" hidden="1" customWidth="1"/>
    <col min="28" max="28" width="8.85546875" hidden="1" customWidth="1"/>
    <col min="29" max="29" width="9.85546875" style="257" customWidth="1"/>
    <col min="30" max="30" width="10.5703125" style="257" customWidth="1"/>
    <col min="31" max="31" width="9.5703125" style="177" customWidth="1"/>
    <col min="32" max="32" width="10.140625" style="400" bestFit="1" customWidth="1"/>
    <col min="33" max="39" width="7.5703125" customWidth="1"/>
  </cols>
  <sheetData>
    <row r="1" spans="1:32" ht="15.75" customHeight="1" x14ac:dyDescent="0.25">
      <c r="A1" s="1"/>
      <c r="B1" s="302" t="s">
        <v>0</v>
      </c>
      <c r="C1" s="302" t="s">
        <v>1</v>
      </c>
      <c r="D1" s="299" t="s">
        <v>2</v>
      </c>
      <c r="E1" s="269" t="s">
        <v>52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"/>
      <c r="AB1" s="114"/>
      <c r="AC1" s="253"/>
      <c r="AD1" s="253"/>
      <c r="AE1" s="174"/>
      <c r="AF1" s="4"/>
    </row>
    <row r="2" spans="1:32" ht="15.75" customHeight="1" x14ac:dyDescent="0.25">
      <c r="A2" s="1"/>
      <c r="B2" s="324"/>
      <c r="C2" s="325"/>
      <c r="D2" s="327"/>
      <c r="E2" s="269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"/>
      <c r="AB2" s="5"/>
      <c r="AC2" s="254"/>
      <c r="AD2" s="254"/>
      <c r="AE2" s="174"/>
      <c r="AF2" s="4"/>
    </row>
    <row r="3" spans="1:32" ht="15" customHeight="1" x14ac:dyDescent="0.25">
      <c r="A3" s="1"/>
      <c r="B3" s="324"/>
      <c r="C3" s="325"/>
      <c r="D3" s="325"/>
      <c r="E3" s="328" t="s">
        <v>4</v>
      </c>
      <c r="F3" s="329"/>
      <c r="G3" s="329"/>
      <c r="H3" s="329"/>
      <c r="I3" s="329"/>
      <c r="J3" s="329"/>
      <c r="K3" s="329"/>
      <c r="L3" s="188"/>
      <c r="M3" s="330" t="s">
        <v>53</v>
      </c>
      <c r="N3" s="332" t="s">
        <v>6</v>
      </c>
      <c r="O3" s="338" t="s">
        <v>54</v>
      </c>
      <c r="P3" s="336" t="s">
        <v>55</v>
      </c>
      <c r="Q3" s="347" t="s">
        <v>56</v>
      </c>
      <c r="R3" s="348"/>
      <c r="S3" s="334" t="s">
        <v>57</v>
      </c>
      <c r="T3" s="340" t="s">
        <v>58</v>
      </c>
      <c r="U3" s="322" t="s">
        <v>59</v>
      </c>
      <c r="V3" s="342" t="s">
        <v>60</v>
      </c>
      <c r="W3" s="288" t="s">
        <v>185</v>
      </c>
      <c r="X3" s="351" t="s">
        <v>61</v>
      </c>
      <c r="Y3" s="386" t="s">
        <v>62</v>
      </c>
      <c r="Z3" s="293" t="s">
        <v>63</v>
      </c>
      <c r="AA3" s="353"/>
      <c r="AB3" s="344" t="s">
        <v>64</v>
      </c>
      <c r="AC3" s="390" t="s">
        <v>65</v>
      </c>
      <c r="AD3" s="381" t="s">
        <v>186</v>
      </c>
      <c r="AE3" s="322" t="s">
        <v>66</v>
      </c>
      <c r="AF3" s="252"/>
    </row>
    <row r="4" spans="1:32" ht="51.75" customHeight="1" x14ac:dyDescent="0.25">
      <c r="A4" s="1"/>
      <c r="B4" s="276"/>
      <c r="C4" s="326"/>
      <c r="D4" s="326"/>
      <c r="E4" s="115">
        <v>2017</v>
      </c>
      <c r="F4" s="116">
        <v>2018</v>
      </c>
      <c r="G4" s="116">
        <v>2019</v>
      </c>
      <c r="H4" s="116">
        <v>2020</v>
      </c>
      <c r="I4" s="116">
        <v>2021</v>
      </c>
      <c r="J4" s="117">
        <v>2022</v>
      </c>
      <c r="K4" s="117">
        <v>2023</v>
      </c>
      <c r="L4" s="118">
        <v>2024</v>
      </c>
      <c r="M4" s="331"/>
      <c r="N4" s="333"/>
      <c r="O4" s="339"/>
      <c r="P4" s="337"/>
      <c r="Q4" s="349"/>
      <c r="R4" s="350"/>
      <c r="S4" s="335"/>
      <c r="T4" s="341"/>
      <c r="U4" s="323"/>
      <c r="V4" s="343"/>
      <c r="W4" s="289"/>
      <c r="X4" s="352"/>
      <c r="Y4" s="387"/>
      <c r="Z4" s="354"/>
      <c r="AA4" s="355"/>
      <c r="AB4" s="345"/>
      <c r="AC4" s="391"/>
      <c r="AD4" s="382"/>
      <c r="AE4" s="396"/>
      <c r="AF4" s="252"/>
    </row>
    <row r="5" spans="1:32" ht="14.25" customHeight="1" x14ac:dyDescent="0.25">
      <c r="A5" s="1">
        <f t="shared" ref="A5:A27" si="0">A4+1</f>
        <v>1</v>
      </c>
      <c r="B5" s="77" t="s">
        <v>18</v>
      </c>
      <c r="C5" s="7">
        <v>17460</v>
      </c>
      <c r="D5" s="8">
        <v>16561</v>
      </c>
      <c r="E5" s="17">
        <v>21</v>
      </c>
      <c r="F5" s="18">
        <v>26</v>
      </c>
      <c r="G5" s="18">
        <v>22</v>
      </c>
      <c r="H5" s="18">
        <v>29</v>
      </c>
      <c r="I5" s="19">
        <v>34</v>
      </c>
      <c r="J5" s="19">
        <v>35</v>
      </c>
      <c r="K5" s="18">
        <v>47</v>
      </c>
      <c r="L5" s="228">
        <v>45</v>
      </c>
      <c r="M5" s="147">
        <v>15</v>
      </c>
      <c r="N5" s="11">
        <f>M5/J5-100%</f>
        <v>-0.5714285714285714</v>
      </c>
      <c r="O5" s="119">
        <v>15</v>
      </c>
      <c r="P5" s="161"/>
      <c r="Q5" s="154">
        <f>P5-O5</f>
        <v>-15</v>
      </c>
      <c r="R5" s="146">
        <f t="shared" ref="R5:R24" si="1">P5/O5-100%</f>
        <v>-1</v>
      </c>
      <c r="S5" s="178"/>
      <c r="T5" s="165">
        <v>39</v>
      </c>
      <c r="U5" s="169">
        <f>T5-M5</f>
        <v>24</v>
      </c>
      <c r="V5" s="232">
        <f>T5/M5-100%</f>
        <v>1.6</v>
      </c>
      <c r="W5" s="230">
        <v>38</v>
      </c>
      <c r="X5" s="120">
        <v>1</v>
      </c>
      <c r="Y5" s="388">
        <f t="shared" ref="Y5:Y27" si="2">X5+W5</f>
        <v>39</v>
      </c>
      <c r="Z5" s="121">
        <f t="shared" ref="Z5:Z26" si="3">W5+X5-P5</f>
        <v>39</v>
      </c>
      <c r="AA5" s="122" t="e">
        <f t="shared" ref="AA5:AA26" si="4">Y5/P5</f>
        <v>#DIV/0!</v>
      </c>
      <c r="AB5" s="172">
        <f t="shared" ref="AB5:AB27" si="5">C5/1000*3</f>
        <v>52.38</v>
      </c>
      <c r="AC5" s="392"/>
      <c r="AD5" s="383">
        <f>AC5+Y5</f>
        <v>39</v>
      </c>
      <c r="AE5" s="379">
        <f>(Y5+AC5)-T5</f>
        <v>0</v>
      </c>
      <c r="AF5" s="398">
        <f t="shared" ref="AF5:AF27" si="6">AD5/T5</f>
        <v>1</v>
      </c>
    </row>
    <row r="6" spans="1:32" ht="14.25" customHeight="1" x14ac:dyDescent="0.25">
      <c r="A6" s="1">
        <f t="shared" si="0"/>
        <v>2</v>
      </c>
      <c r="B6" s="77" t="s">
        <v>19</v>
      </c>
      <c r="C6" s="7">
        <v>9860</v>
      </c>
      <c r="D6" s="8">
        <v>8681</v>
      </c>
      <c r="E6" s="17">
        <v>14</v>
      </c>
      <c r="F6" s="18">
        <v>14</v>
      </c>
      <c r="G6" s="18">
        <v>5</v>
      </c>
      <c r="H6" s="18">
        <v>6</v>
      </c>
      <c r="I6" s="19">
        <v>3</v>
      </c>
      <c r="J6" s="19">
        <v>21</v>
      </c>
      <c r="K6" s="18">
        <v>16</v>
      </c>
      <c r="L6" s="229">
        <v>15</v>
      </c>
      <c r="M6" s="148">
        <v>5</v>
      </c>
      <c r="N6" s="11">
        <f t="shared" ref="N6:N27" si="7">M6/J6-100%</f>
        <v>-0.76190476190476186</v>
      </c>
      <c r="O6" s="123">
        <v>5</v>
      </c>
      <c r="P6" s="162"/>
      <c r="Q6" s="154">
        <f t="shared" ref="Q6:Q28" si="8">P6-O6</f>
        <v>-5</v>
      </c>
      <c r="R6" s="146">
        <f t="shared" si="1"/>
        <v>-1</v>
      </c>
      <c r="S6" s="179"/>
      <c r="T6" s="166">
        <v>13</v>
      </c>
      <c r="U6" s="170">
        <f t="shared" ref="U6:U27" si="9">T6-M6</f>
        <v>8</v>
      </c>
      <c r="V6" s="233">
        <f t="shared" ref="V6:V28" si="10">T6/M6-100%</f>
        <v>1.6</v>
      </c>
      <c r="W6" s="230">
        <v>13</v>
      </c>
      <c r="X6" s="120"/>
      <c r="Y6" s="388">
        <f t="shared" si="2"/>
        <v>13</v>
      </c>
      <c r="Z6" s="121">
        <f t="shared" si="3"/>
        <v>13</v>
      </c>
      <c r="AA6" s="122" t="e">
        <f t="shared" si="4"/>
        <v>#DIV/0!</v>
      </c>
      <c r="AB6" s="173">
        <f t="shared" si="5"/>
        <v>29.58</v>
      </c>
      <c r="AC6" s="393"/>
      <c r="AD6" s="384">
        <f t="shared" ref="AD6:AD28" si="11">AC6+Y6</f>
        <v>13</v>
      </c>
      <c r="AE6" s="379">
        <f t="shared" ref="AE6:AE28" si="12">(Y6+AC6)-T6</f>
        <v>0</v>
      </c>
      <c r="AF6" s="398">
        <f t="shared" si="6"/>
        <v>1</v>
      </c>
    </row>
    <row r="7" spans="1:32" ht="14.25" customHeight="1" x14ac:dyDescent="0.25">
      <c r="A7" s="1">
        <f t="shared" si="0"/>
        <v>3</v>
      </c>
      <c r="B7" s="77" t="s">
        <v>20</v>
      </c>
      <c r="C7" s="7">
        <v>21160</v>
      </c>
      <c r="D7" s="8">
        <v>19229</v>
      </c>
      <c r="E7" s="17">
        <v>20</v>
      </c>
      <c r="F7" s="18">
        <v>10</v>
      </c>
      <c r="G7" s="18">
        <v>3</v>
      </c>
      <c r="H7" s="18">
        <v>25</v>
      </c>
      <c r="I7" s="19">
        <v>38</v>
      </c>
      <c r="J7" s="19">
        <v>49</v>
      </c>
      <c r="K7" s="18">
        <v>33</v>
      </c>
      <c r="L7" s="229">
        <v>58</v>
      </c>
      <c r="M7" s="148">
        <v>20</v>
      </c>
      <c r="N7" s="11">
        <f t="shared" si="7"/>
        <v>-0.59183673469387754</v>
      </c>
      <c r="O7" s="123">
        <v>20</v>
      </c>
      <c r="P7" s="162"/>
      <c r="Q7" s="154">
        <f t="shared" si="8"/>
        <v>-20</v>
      </c>
      <c r="R7" s="146">
        <f t="shared" si="1"/>
        <v>-1</v>
      </c>
      <c r="S7" s="179"/>
      <c r="T7" s="166">
        <v>52</v>
      </c>
      <c r="U7" s="170">
        <f t="shared" si="9"/>
        <v>32</v>
      </c>
      <c r="V7" s="233">
        <f t="shared" si="10"/>
        <v>1.6</v>
      </c>
      <c r="W7" s="230">
        <v>46</v>
      </c>
      <c r="X7" s="120">
        <v>1</v>
      </c>
      <c r="Y7" s="388">
        <f t="shared" si="2"/>
        <v>47</v>
      </c>
      <c r="Z7" s="121">
        <f t="shared" si="3"/>
        <v>47</v>
      </c>
      <c r="AA7" s="122" t="e">
        <f t="shared" si="4"/>
        <v>#DIV/0!</v>
      </c>
      <c r="AB7" s="173">
        <f t="shared" si="5"/>
        <v>63.480000000000004</v>
      </c>
      <c r="AC7" s="393">
        <v>3</v>
      </c>
      <c r="AD7" s="384">
        <f t="shared" si="11"/>
        <v>50</v>
      </c>
      <c r="AE7" s="380">
        <f t="shared" si="12"/>
        <v>-2</v>
      </c>
      <c r="AF7" s="401">
        <f t="shared" si="6"/>
        <v>0.96153846153846156</v>
      </c>
    </row>
    <row r="8" spans="1:32" ht="14.25" customHeight="1" x14ac:dyDescent="0.25">
      <c r="A8" s="1">
        <f t="shared" si="0"/>
        <v>4</v>
      </c>
      <c r="B8" s="77" t="s">
        <v>21</v>
      </c>
      <c r="C8" s="7">
        <v>13620</v>
      </c>
      <c r="D8" s="8">
        <v>12124</v>
      </c>
      <c r="E8" s="17">
        <v>6</v>
      </c>
      <c r="F8" s="18">
        <v>3</v>
      </c>
      <c r="G8" s="18">
        <v>7</v>
      </c>
      <c r="H8" s="18">
        <v>20</v>
      </c>
      <c r="I8" s="19">
        <v>24</v>
      </c>
      <c r="J8" s="19">
        <v>24</v>
      </c>
      <c r="K8" s="18">
        <v>13</v>
      </c>
      <c r="L8" s="229">
        <v>18</v>
      </c>
      <c r="M8" s="148">
        <v>5</v>
      </c>
      <c r="N8" s="11">
        <f t="shared" si="7"/>
        <v>-0.79166666666666663</v>
      </c>
      <c r="O8" s="123">
        <v>5</v>
      </c>
      <c r="P8" s="162"/>
      <c r="Q8" s="154">
        <f t="shared" si="8"/>
        <v>-5</v>
      </c>
      <c r="R8" s="146">
        <f t="shared" si="1"/>
        <v>-1</v>
      </c>
      <c r="S8" s="179"/>
      <c r="T8" s="166">
        <v>13</v>
      </c>
      <c r="U8" s="170">
        <f t="shared" si="9"/>
        <v>8</v>
      </c>
      <c r="V8" s="233">
        <f t="shared" si="10"/>
        <v>1.6</v>
      </c>
      <c r="W8" s="230">
        <v>15</v>
      </c>
      <c r="X8" s="120"/>
      <c r="Y8" s="388">
        <f t="shared" si="2"/>
        <v>15</v>
      </c>
      <c r="Z8" s="121">
        <f t="shared" si="3"/>
        <v>15</v>
      </c>
      <c r="AA8" s="122" t="e">
        <f t="shared" si="4"/>
        <v>#DIV/0!</v>
      </c>
      <c r="AB8" s="173">
        <f t="shared" si="5"/>
        <v>40.86</v>
      </c>
      <c r="AC8" s="393"/>
      <c r="AD8" s="384">
        <f t="shared" si="11"/>
        <v>15</v>
      </c>
      <c r="AE8" s="379">
        <f t="shared" si="12"/>
        <v>2</v>
      </c>
      <c r="AF8" s="398">
        <f t="shared" si="6"/>
        <v>1.1538461538461537</v>
      </c>
    </row>
    <row r="9" spans="1:32" ht="14.25" customHeight="1" x14ac:dyDescent="0.25">
      <c r="A9" s="1">
        <f t="shared" si="0"/>
        <v>5</v>
      </c>
      <c r="B9" s="77" t="s">
        <v>22</v>
      </c>
      <c r="C9" s="7">
        <v>16400</v>
      </c>
      <c r="D9" s="8">
        <v>15489</v>
      </c>
      <c r="E9" s="17">
        <v>1</v>
      </c>
      <c r="F9" s="18">
        <v>1</v>
      </c>
      <c r="G9" s="18">
        <v>2</v>
      </c>
      <c r="H9" s="18">
        <v>25</v>
      </c>
      <c r="I9" s="19">
        <v>16</v>
      </c>
      <c r="J9" s="19">
        <v>41</v>
      </c>
      <c r="K9" s="18">
        <v>8</v>
      </c>
      <c r="L9" s="229">
        <v>2</v>
      </c>
      <c r="M9" s="148">
        <v>0</v>
      </c>
      <c r="N9" s="11">
        <f t="shared" si="7"/>
        <v>-1</v>
      </c>
      <c r="O9" s="123">
        <v>0</v>
      </c>
      <c r="P9" s="162"/>
      <c r="Q9" s="154">
        <f t="shared" si="8"/>
        <v>0</v>
      </c>
      <c r="R9" s="146" t="e">
        <f t="shared" si="1"/>
        <v>#DIV/0!</v>
      </c>
      <c r="S9" s="179"/>
      <c r="T9" s="166">
        <v>1</v>
      </c>
      <c r="U9" s="170">
        <f t="shared" si="9"/>
        <v>1</v>
      </c>
      <c r="V9" s="233" t="e">
        <f t="shared" si="10"/>
        <v>#DIV/0!</v>
      </c>
      <c r="W9" s="230">
        <v>7</v>
      </c>
      <c r="X9" s="124"/>
      <c r="Y9" s="388">
        <f t="shared" si="2"/>
        <v>7</v>
      </c>
      <c r="Z9" s="121">
        <f t="shared" si="3"/>
        <v>7</v>
      </c>
      <c r="AA9" s="122" t="e">
        <f t="shared" si="4"/>
        <v>#DIV/0!</v>
      </c>
      <c r="AB9" s="173">
        <f t="shared" si="5"/>
        <v>49.199999999999996</v>
      </c>
      <c r="AC9" s="393"/>
      <c r="AD9" s="384">
        <f t="shared" si="11"/>
        <v>7</v>
      </c>
      <c r="AE9" s="379">
        <f t="shared" si="12"/>
        <v>6</v>
      </c>
      <c r="AF9" s="398">
        <f t="shared" si="6"/>
        <v>7</v>
      </c>
    </row>
    <row r="10" spans="1:32" ht="14.25" customHeight="1" x14ac:dyDescent="0.25">
      <c r="A10" s="1">
        <f>A9+1</f>
        <v>6</v>
      </c>
      <c r="B10" s="77" t="s">
        <v>23</v>
      </c>
      <c r="C10" s="7">
        <v>16880</v>
      </c>
      <c r="D10" s="8">
        <v>16073</v>
      </c>
      <c r="E10" s="17">
        <v>22</v>
      </c>
      <c r="F10" s="18">
        <v>39</v>
      </c>
      <c r="G10" s="18">
        <v>19</v>
      </c>
      <c r="H10" s="18">
        <v>22</v>
      </c>
      <c r="I10" s="19">
        <v>38</v>
      </c>
      <c r="J10" s="19">
        <v>40</v>
      </c>
      <c r="K10" s="18">
        <v>39</v>
      </c>
      <c r="L10" s="229">
        <v>58</v>
      </c>
      <c r="M10" s="148">
        <v>25</v>
      </c>
      <c r="N10" s="11">
        <f t="shared" si="7"/>
        <v>-0.375</v>
      </c>
      <c r="O10" s="123">
        <v>25</v>
      </c>
      <c r="P10" s="162"/>
      <c r="Q10" s="154">
        <f t="shared" si="8"/>
        <v>-25</v>
      </c>
      <c r="R10" s="146">
        <f t="shared" si="1"/>
        <v>-1</v>
      </c>
      <c r="S10" s="179"/>
      <c r="T10" s="166">
        <v>64</v>
      </c>
      <c r="U10" s="170">
        <f t="shared" si="9"/>
        <v>39</v>
      </c>
      <c r="V10" s="233">
        <f t="shared" si="10"/>
        <v>1.56</v>
      </c>
      <c r="W10" s="230">
        <v>7</v>
      </c>
      <c r="X10" s="120">
        <v>2</v>
      </c>
      <c r="Y10" s="388">
        <f t="shared" si="2"/>
        <v>9</v>
      </c>
      <c r="Z10" s="121">
        <f t="shared" si="3"/>
        <v>9</v>
      </c>
      <c r="AA10" s="122" t="e">
        <f t="shared" si="4"/>
        <v>#DIV/0!</v>
      </c>
      <c r="AB10" s="173">
        <f t="shared" si="5"/>
        <v>50.64</v>
      </c>
      <c r="AC10" s="393">
        <v>2</v>
      </c>
      <c r="AD10" s="384">
        <f t="shared" si="11"/>
        <v>11</v>
      </c>
      <c r="AE10" s="380">
        <f t="shared" si="12"/>
        <v>-53</v>
      </c>
      <c r="AF10" s="401">
        <f t="shared" si="6"/>
        <v>0.171875</v>
      </c>
    </row>
    <row r="11" spans="1:32" ht="14.25" customHeight="1" x14ac:dyDescent="0.25">
      <c r="A11" s="1">
        <f t="shared" si="0"/>
        <v>7</v>
      </c>
      <c r="B11" s="77" t="s">
        <v>24</v>
      </c>
      <c r="C11" s="7">
        <v>11430</v>
      </c>
      <c r="D11" s="8">
        <v>10641</v>
      </c>
      <c r="E11" s="17">
        <v>0</v>
      </c>
      <c r="F11" s="18">
        <v>7</v>
      </c>
      <c r="G11" s="18">
        <v>6</v>
      </c>
      <c r="H11" s="18">
        <v>28</v>
      </c>
      <c r="I11" s="19">
        <v>39</v>
      </c>
      <c r="J11" s="19">
        <v>26</v>
      </c>
      <c r="K11" s="18">
        <v>25</v>
      </c>
      <c r="L11" s="229">
        <v>11</v>
      </c>
      <c r="M11" s="148">
        <v>6</v>
      </c>
      <c r="N11" s="11">
        <f t="shared" si="7"/>
        <v>-0.76923076923076916</v>
      </c>
      <c r="O11" s="123">
        <v>6</v>
      </c>
      <c r="P11" s="162"/>
      <c r="Q11" s="154">
        <f t="shared" si="8"/>
        <v>-6</v>
      </c>
      <c r="R11" s="146">
        <f t="shared" si="1"/>
        <v>-1</v>
      </c>
      <c r="S11" s="179"/>
      <c r="T11" s="166">
        <v>15</v>
      </c>
      <c r="U11" s="170">
        <f t="shared" si="9"/>
        <v>9</v>
      </c>
      <c r="V11" s="233">
        <f t="shared" si="10"/>
        <v>1.5</v>
      </c>
      <c r="W11" s="230">
        <v>18</v>
      </c>
      <c r="X11" s="124"/>
      <c r="Y11" s="388">
        <f t="shared" si="2"/>
        <v>18</v>
      </c>
      <c r="Z11" s="121">
        <f t="shared" si="3"/>
        <v>18</v>
      </c>
      <c r="AA11" s="122" t="e">
        <f t="shared" si="4"/>
        <v>#DIV/0!</v>
      </c>
      <c r="AB11" s="173">
        <f t="shared" si="5"/>
        <v>34.29</v>
      </c>
      <c r="AC11" s="393"/>
      <c r="AD11" s="384">
        <f t="shared" si="11"/>
        <v>18</v>
      </c>
      <c r="AE11" s="379">
        <f t="shared" si="12"/>
        <v>3</v>
      </c>
      <c r="AF11" s="398">
        <f t="shared" si="6"/>
        <v>1.2</v>
      </c>
    </row>
    <row r="12" spans="1:32" ht="14.25" customHeight="1" x14ac:dyDescent="0.25">
      <c r="A12" s="1">
        <f t="shared" si="0"/>
        <v>8</v>
      </c>
      <c r="B12" s="77" t="s">
        <v>25</v>
      </c>
      <c r="C12" s="7">
        <v>12960</v>
      </c>
      <c r="D12" s="8">
        <v>11270</v>
      </c>
      <c r="E12" s="17">
        <v>31</v>
      </c>
      <c r="F12" s="18">
        <v>15</v>
      </c>
      <c r="G12" s="18">
        <v>2</v>
      </c>
      <c r="H12" s="18">
        <v>19</v>
      </c>
      <c r="I12" s="19">
        <v>15</v>
      </c>
      <c r="J12" s="19">
        <v>36</v>
      </c>
      <c r="K12" s="18">
        <v>33</v>
      </c>
      <c r="L12" s="229">
        <v>44</v>
      </c>
      <c r="M12" s="148">
        <v>20</v>
      </c>
      <c r="N12" s="11">
        <f t="shared" si="7"/>
        <v>-0.44444444444444442</v>
      </c>
      <c r="O12" s="123">
        <v>20</v>
      </c>
      <c r="P12" s="162"/>
      <c r="Q12" s="154">
        <f t="shared" si="8"/>
        <v>-20</v>
      </c>
      <c r="R12" s="146">
        <f t="shared" si="1"/>
        <v>-1</v>
      </c>
      <c r="S12" s="179"/>
      <c r="T12" s="166">
        <v>51</v>
      </c>
      <c r="U12" s="170">
        <f t="shared" si="9"/>
        <v>31</v>
      </c>
      <c r="V12" s="233">
        <f t="shared" si="10"/>
        <v>1.5499999999999998</v>
      </c>
      <c r="W12" s="230">
        <v>27</v>
      </c>
      <c r="X12" s="120"/>
      <c r="Y12" s="388">
        <f t="shared" si="2"/>
        <v>27</v>
      </c>
      <c r="Z12" s="121">
        <f t="shared" si="3"/>
        <v>27</v>
      </c>
      <c r="AA12" s="122" t="e">
        <f t="shared" si="4"/>
        <v>#DIV/0!</v>
      </c>
      <c r="AB12" s="173">
        <f t="shared" si="5"/>
        <v>38.880000000000003</v>
      </c>
      <c r="AC12" s="393">
        <v>1</v>
      </c>
      <c r="AD12" s="384">
        <f t="shared" si="11"/>
        <v>28</v>
      </c>
      <c r="AE12" s="380">
        <f t="shared" si="12"/>
        <v>-23</v>
      </c>
      <c r="AF12" s="401">
        <f t="shared" si="6"/>
        <v>0.5490196078431373</v>
      </c>
    </row>
    <row r="13" spans="1:32" ht="14.25" customHeight="1" x14ac:dyDescent="0.25">
      <c r="A13" s="1">
        <f t="shared" si="0"/>
        <v>9</v>
      </c>
      <c r="B13" s="77" t="s">
        <v>26</v>
      </c>
      <c r="C13" s="7">
        <v>6200</v>
      </c>
      <c r="D13" s="8">
        <v>5907</v>
      </c>
      <c r="E13" s="17">
        <v>6</v>
      </c>
      <c r="F13" s="18">
        <v>9</v>
      </c>
      <c r="G13" s="18">
        <v>0</v>
      </c>
      <c r="H13" s="18">
        <v>5</v>
      </c>
      <c r="I13" s="19">
        <v>9</v>
      </c>
      <c r="J13" s="19">
        <v>15</v>
      </c>
      <c r="K13" s="18">
        <v>19</v>
      </c>
      <c r="L13" s="229">
        <v>24</v>
      </c>
      <c r="M13" s="148">
        <v>5</v>
      </c>
      <c r="N13" s="11">
        <f t="shared" si="7"/>
        <v>-0.66666666666666674</v>
      </c>
      <c r="O13" s="123">
        <v>5</v>
      </c>
      <c r="P13" s="162"/>
      <c r="Q13" s="154">
        <f t="shared" si="8"/>
        <v>-5</v>
      </c>
      <c r="R13" s="146">
        <f t="shared" si="1"/>
        <v>-1</v>
      </c>
      <c r="S13" s="179"/>
      <c r="T13" s="166">
        <v>13</v>
      </c>
      <c r="U13" s="170">
        <f t="shared" si="9"/>
        <v>8</v>
      </c>
      <c r="V13" s="233">
        <f t="shared" si="10"/>
        <v>1.6</v>
      </c>
      <c r="W13" s="230">
        <v>8</v>
      </c>
      <c r="X13" s="120"/>
      <c r="Y13" s="388">
        <f t="shared" si="2"/>
        <v>8</v>
      </c>
      <c r="Z13" s="121">
        <f t="shared" si="3"/>
        <v>8</v>
      </c>
      <c r="AA13" s="122" t="e">
        <f t="shared" si="4"/>
        <v>#DIV/0!</v>
      </c>
      <c r="AB13" s="173">
        <f t="shared" si="5"/>
        <v>18.600000000000001</v>
      </c>
      <c r="AC13" s="393">
        <v>8</v>
      </c>
      <c r="AD13" s="384">
        <f t="shared" si="11"/>
        <v>16</v>
      </c>
      <c r="AE13" s="379">
        <f t="shared" si="12"/>
        <v>3</v>
      </c>
      <c r="AF13" s="398">
        <f t="shared" si="6"/>
        <v>1.2307692307692308</v>
      </c>
    </row>
    <row r="14" spans="1:32" ht="14.25" customHeight="1" x14ac:dyDescent="0.25">
      <c r="A14" s="1">
        <f t="shared" si="0"/>
        <v>10</v>
      </c>
      <c r="B14" s="77" t="s">
        <v>27</v>
      </c>
      <c r="C14" s="7">
        <v>6870</v>
      </c>
      <c r="D14" s="8">
        <v>6422</v>
      </c>
      <c r="E14" s="17">
        <v>0</v>
      </c>
      <c r="F14" s="18"/>
      <c r="G14" s="18">
        <v>0</v>
      </c>
      <c r="H14" s="18">
        <v>12</v>
      </c>
      <c r="I14" s="19">
        <v>13</v>
      </c>
      <c r="J14" s="19">
        <v>14</v>
      </c>
      <c r="K14" s="18">
        <v>12</v>
      </c>
      <c r="L14" s="229">
        <v>16</v>
      </c>
      <c r="M14" s="148">
        <v>6</v>
      </c>
      <c r="N14" s="11">
        <f t="shared" si="7"/>
        <v>-0.5714285714285714</v>
      </c>
      <c r="O14" s="123">
        <v>6</v>
      </c>
      <c r="P14" s="162"/>
      <c r="Q14" s="154">
        <f t="shared" si="8"/>
        <v>-6</v>
      </c>
      <c r="R14" s="146">
        <f t="shared" si="1"/>
        <v>-1</v>
      </c>
      <c r="S14" s="179"/>
      <c r="T14" s="166">
        <v>15</v>
      </c>
      <c r="U14" s="170">
        <f t="shared" si="9"/>
        <v>9</v>
      </c>
      <c r="V14" s="233">
        <f t="shared" si="10"/>
        <v>1.5</v>
      </c>
      <c r="W14" s="230">
        <v>5</v>
      </c>
      <c r="X14" s="120"/>
      <c r="Y14" s="388">
        <f t="shared" si="2"/>
        <v>5</v>
      </c>
      <c r="Z14" s="121">
        <f t="shared" si="3"/>
        <v>5</v>
      </c>
      <c r="AA14" s="122" t="e">
        <f>Y14/P14</f>
        <v>#DIV/0!</v>
      </c>
      <c r="AB14" s="173">
        <f t="shared" si="5"/>
        <v>20.61</v>
      </c>
      <c r="AC14" s="393">
        <v>1</v>
      </c>
      <c r="AD14" s="384">
        <f t="shared" si="11"/>
        <v>6</v>
      </c>
      <c r="AE14" s="380">
        <f t="shared" si="12"/>
        <v>-9</v>
      </c>
      <c r="AF14" s="401">
        <f t="shared" si="6"/>
        <v>0.4</v>
      </c>
    </row>
    <row r="15" spans="1:32" ht="14.25" customHeight="1" x14ac:dyDescent="0.25">
      <c r="A15" s="1">
        <f t="shared" si="0"/>
        <v>11</v>
      </c>
      <c r="B15" s="77" t="s">
        <v>28</v>
      </c>
      <c r="C15" s="7">
        <v>13830</v>
      </c>
      <c r="D15" s="8">
        <v>12443</v>
      </c>
      <c r="E15" s="17">
        <v>6</v>
      </c>
      <c r="F15" s="18">
        <v>5</v>
      </c>
      <c r="G15" s="18">
        <v>8</v>
      </c>
      <c r="H15" s="18">
        <v>10</v>
      </c>
      <c r="I15" s="19">
        <v>8</v>
      </c>
      <c r="J15" s="19">
        <v>17</v>
      </c>
      <c r="K15" s="18">
        <v>21</v>
      </c>
      <c r="L15" s="229">
        <v>13</v>
      </c>
      <c r="M15" s="148">
        <v>10</v>
      </c>
      <c r="N15" s="11">
        <f t="shared" si="7"/>
        <v>-0.41176470588235292</v>
      </c>
      <c r="O15" s="123">
        <v>10</v>
      </c>
      <c r="P15" s="162"/>
      <c r="Q15" s="154">
        <f t="shared" si="8"/>
        <v>-10</v>
      </c>
      <c r="R15" s="146">
        <f t="shared" si="1"/>
        <v>-1</v>
      </c>
      <c r="S15" s="179"/>
      <c r="T15" s="166">
        <v>26</v>
      </c>
      <c r="U15" s="170">
        <f t="shared" si="9"/>
        <v>16</v>
      </c>
      <c r="V15" s="233">
        <f t="shared" si="10"/>
        <v>1.6</v>
      </c>
      <c r="W15" s="230">
        <v>13</v>
      </c>
      <c r="X15" s="120"/>
      <c r="Y15" s="388">
        <f t="shared" si="2"/>
        <v>13</v>
      </c>
      <c r="Z15" s="121">
        <f t="shared" si="3"/>
        <v>13</v>
      </c>
      <c r="AA15" s="122" t="e">
        <f t="shared" si="4"/>
        <v>#DIV/0!</v>
      </c>
      <c r="AB15" s="173">
        <f t="shared" si="5"/>
        <v>41.49</v>
      </c>
      <c r="AC15" s="393"/>
      <c r="AD15" s="384">
        <f t="shared" si="11"/>
        <v>13</v>
      </c>
      <c r="AE15" s="380">
        <f t="shared" si="12"/>
        <v>-13</v>
      </c>
      <c r="AF15" s="401">
        <f t="shared" si="6"/>
        <v>0.5</v>
      </c>
    </row>
    <row r="16" spans="1:32" ht="14.25" customHeight="1" x14ac:dyDescent="0.25">
      <c r="A16" s="1">
        <f t="shared" si="0"/>
        <v>12</v>
      </c>
      <c r="B16" s="77" t="s">
        <v>29</v>
      </c>
      <c r="C16" s="7">
        <v>15890</v>
      </c>
      <c r="D16" s="8">
        <v>12437</v>
      </c>
      <c r="E16" s="17">
        <v>34</v>
      </c>
      <c r="F16" s="18">
        <v>3</v>
      </c>
      <c r="G16" s="18">
        <v>7</v>
      </c>
      <c r="H16" s="18">
        <v>37</v>
      </c>
      <c r="I16" s="19">
        <v>87</v>
      </c>
      <c r="J16" s="19">
        <v>65</v>
      </c>
      <c r="K16" s="18">
        <v>22</v>
      </c>
      <c r="L16" s="229">
        <v>16</v>
      </c>
      <c r="M16" s="148">
        <v>15</v>
      </c>
      <c r="N16" s="11">
        <f t="shared" si="7"/>
        <v>-0.76923076923076916</v>
      </c>
      <c r="O16" s="123">
        <v>15</v>
      </c>
      <c r="P16" s="162"/>
      <c r="Q16" s="154">
        <f t="shared" si="8"/>
        <v>-15</v>
      </c>
      <c r="R16" s="146">
        <f t="shared" si="1"/>
        <v>-1</v>
      </c>
      <c r="S16" s="179"/>
      <c r="T16" s="166">
        <v>39</v>
      </c>
      <c r="U16" s="170">
        <f t="shared" si="9"/>
        <v>24</v>
      </c>
      <c r="V16" s="233">
        <f t="shared" si="10"/>
        <v>1.6</v>
      </c>
      <c r="W16" s="230">
        <v>42</v>
      </c>
      <c r="X16" s="120"/>
      <c r="Y16" s="388">
        <f t="shared" si="2"/>
        <v>42</v>
      </c>
      <c r="Z16" s="121">
        <f t="shared" si="3"/>
        <v>42</v>
      </c>
      <c r="AA16" s="122" t="e">
        <f t="shared" si="4"/>
        <v>#DIV/0!</v>
      </c>
      <c r="AB16" s="173">
        <f t="shared" si="5"/>
        <v>47.67</v>
      </c>
      <c r="AC16" s="393">
        <v>2</v>
      </c>
      <c r="AD16" s="384">
        <f t="shared" si="11"/>
        <v>44</v>
      </c>
      <c r="AE16" s="379">
        <f t="shared" si="12"/>
        <v>5</v>
      </c>
      <c r="AF16" s="398">
        <f t="shared" si="6"/>
        <v>1.1282051282051282</v>
      </c>
    </row>
    <row r="17" spans="1:32" ht="14.25" customHeight="1" x14ac:dyDescent="0.25">
      <c r="A17" s="1">
        <f t="shared" si="0"/>
        <v>13</v>
      </c>
      <c r="B17" s="77" t="s">
        <v>30</v>
      </c>
      <c r="C17" s="7">
        <v>8710</v>
      </c>
      <c r="D17" s="8">
        <v>8078</v>
      </c>
      <c r="E17" s="17">
        <v>7</v>
      </c>
      <c r="F17" s="18"/>
      <c r="G17" s="18">
        <v>8</v>
      </c>
      <c r="H17" s="18">
        <v>6</v>
      </c>
      <c r="I17" s="19">
        <v>9</v>
      </c>
      <c r="J17" s="19">
        <v>13</v>
      </c>
      <c r="K17" s="18">
        <v>11</v>
      </c>
      <c r="L17" s="229">
        <v>19</v>
      </c>
      <c r="M17" s="148">
        <v>10</v>
      </c>
      <c r="N17" s="11">
        <f t="shared" si="7"/>
        <v>-0.23076923076923073</v>
      </c>
      <c r="O17" s="123">
        <v>10</v>
      </c>
      <c r="P17" s="162"/>
      <c r="Q17" s="154">
        <f t="shared" si="8"/>
        <v>-10</v>
      </c>
      <c r="R17" s="146">
        <f t="shared" si="1"/>
        <v>-1</v>
      </c>
      <c r="S17" s="179"/>
      <c r="T17" s="166">
        <v>26</v>
      </c>
      <c r="U17" s="170">
        <f t="shared" si="9"/>
        <v>16</v>
      </c>
      <c r="V17" s="233">
        <f t="shared" si="10"/>
        <v>1.6</v>
      </c>
      <c r="W17" s="230">
        <v>14</v>
      </c>
      <c r="X17" s="120"/>
      <c r="Y17" s="388">
        <f t="shared" si="2"/>
        <v>14</v>
      </c>
      <c r="Z17" s="121">
        <f t="shared" si="3"/>
        <v>14</v>
      </c>
      <c r="AA17" s="122" t="e">
        <f t="shared" si="4"/>
        <v>#DIV/0!</v>
      </c>
      <c r="AB17" s="173">
        <f t="shared" si="5"/>
        <v>26.130000000000003</v>
      </c>
      <c r="AC17" s="393">
        <v>1</v>
      </c>
      <c r="AD17" s="384">
        <f t="shared" si="11"/>
        <v>15</v>
      </c>
      <c r="AE17" s="380">
        <f>(Y17+AC17)-T17</f>
        <v>-11</v>
      </c>
      <c r="AF17" s="401">
        <f t="shared" si="6"/>
        <v>0.57692307692307687</v>
      </c>
    </row>
    <row r="18" spans="1:32" ht="14.25" customHeight="1" x14ac:dyDescent="0.25">
      <c r="A18" s="1">
        <f t="shared" si="0"/>
        <v>14</v>
      </c>
      <c r="B18" s="77" t="s">
        <v>31</v>
      </c>
      <c r="C18" s="7">
        <v>6690</v>
      </c>
      <c r="D18" s="8">
        <v>6203</v>
      </c>
      <c r="E18" s="17">
        <v>2</v>
      </c>
      <c r="F18" s="125">
        <v>9</v>
      </c>
      <c r="G18" s="18">
        <v>23</v>
      </c>
      <c r="H18" s="18">
        <v>20</v>
      </c>
      <c r="I18" s="19">
        <v>20</v>
      </c>
      <c r="J18" s="19">
        <v>22</v>
      </c>
      <c r="K18" s="18">
        <v>12</v>
      </c>
      <c r="L18" s="229">
        <v>21</v>
      </c>
      <c r="M18" s="148">
        <v>6</v>
      </c>
      <c r="N18" s="11">
        <f t="shared" si="7"/>
        <v>-0.72727272727272729</v>
      </c>
      <c r="O18" s="123">
        <v>6</v>
      </c>
      <c r="P18" s="162"/>
      <c r="Q18" s="154">
        <f t="shared" si="8"/>
        <v>-6</v>
      </c>
      <c r="R18" s="146">
        <f t="shared" si="1"/>
        <v>-1</v>
      </c>
      <c r="S18" s="179"/>
      <c r="T18" s="166">
        <v>15</v>
      </c>
      <c r="U18" s="170">
        <f t="shared" si="9"/>
        <v>9</v>
      </c>
      <c r="V18" s="233">
        <f t="shared" si="10"/>
        <v>1.5</v>
      </c>
      <c r="W18" s="230">
        <v>22</v>
      </c>
      <c r="X18" s="120"/>
      <c r="Y18" s="388">
        <f t="shared" si="2"/>
        <v>22</v>
      </c>
      <c r="Z18" s="121">
        <f>W18+X18-P18</f>
        <v>22</v>
      </c>
      <c r="AA18" s="122" t="e">
        <f t="shared" si="4"/>
        <v>#DIV/0!</v>
      </c>
      <c r="AB18" s="173">
        <f t="shared" si="5"/>
        <v>20.07</v>
      </c>
      <c r="AC18" s="393">
        <v>5</v>
      </c>
      <c r="AD18" s="384">
        <f t="shared" si="11"/>
        <v>27</v>
      </c>
      <c r="AE18" s="379">
        <f t="shared" si="12"/>
        <v>12</v>
      </c>
      <c r="AF18" s="398">
        <f t="shared" si="6"/>
        <v>1.8</v>
      </c>
    </row>
    <row r="19" spans="1:32" ht="15.75" customHeight="1" x14ac:dyDescent="0.25">
      <c r="A19" s="1">
        <f t="shared" si="0"/>
        <v>15</v>
      </c>
      <c r="B19" s="77" t="s">
        <v>32</v>
      </c>
      <c r="C19" s="7">
        <v>25140</v>
      </c>
      <c r="D19" s="8">
        <v>22310</v>
      </c>
      <c r="E19" s="17">
        <v>8</v>
      </c>
      <c r="F19" s="18">
        <v>13</v>
      </c>
      <c r="G19" s="18">
        <v>19</v>
      </c>
      <c r="H19" s="18">
        <v>50</v>
      </c>
      <c r="I19" s="19">
        <v>58</v>
      </c>
      <c r="J19" s="19">
        <v>54</v>
      </c>
      <c r="K19" s="18">
        <v>90</v>
      </c>
      <c r="L19" s="229">
        <v>74</v>
      </c>
      <c r="M19" s="148">
        <v>40</v>
      </c>
      <c r="N19" s="11">
        <f t="shared" si="7"/>
        <v>-0.2592592592592593</v>
      </c>
      <c r="O19" s="123">
        <v>40</v>
      </c>
      <c r="P19" s="162"/>
      <c r="Q19" s="154">
        <f t="shared" si="8"/>
        <v>-40</v>
      </c>
      <c r="R19" s="146">
        <f t="shared" si="1"/>
        <v>-1</v>
      </c>
      <c r="S19" s="179"/>
      <c r="T19" s="166">
        <v>103</v>
      </c>
      <c r="U19" s="170">
        <f t="shared" si="9"/>
        <v>63</v>
      </c>
      <c r="V19" s="233">
        <f t="shared" si="10"/>
        <v>1.5750000000000002</v>
      </c>
      <c r="W19" s="230">
        <v>92</v>
      </c>
      <c r="X19" s="120"/>
      <c r="Y19" s="388">
        <f t="shared" si="2"/>
        <v>92</v>
      </c>
      <c r="Z19" s="121">
        <f t="shared" si="3"/>
        <v>92</v>
      </c>
      <c r="AA19" s="122" t="e">
        <f t="shared" si="4"/>
        <v>#DIV/0!</v>
      </c>
      <c r="AB19" s="173">
        <f t="shared" si="5"/>
        <v>75.42</v>
      </c>
      <c r="AC19" s="393"/>
      <c r="AD19" s="384">
        <f t="shared" si="11"/>
        <v>92</v>
      </c>
      <c r="AE19" s="380">
        <f>(Y19+AC19)-T19</f>
        <v>-11</v>
      </c>
      <c r="AF19" s="401">
        <f t="shared" si="6"/>
        <v>0.89320388349514568</v>
      </c>
    </row>
    <row r="20" spans="1:32" ht="15.75" customHeight="1" x14ac:dyDescent="0.25">
      <c r="A20" s="1">
        <f t="shared" si="0"/>
        <v>16</v>
      </c>
      <c r="B20" s="77" t="s">
        <v>33</v>
      </c>
      <c r="C20" s="7">
        <v>11190</v>
      </c>
      <c r="D20" s="8">
        <v>10192</v>
      </c>
      <c r="E20" s="17">
        <v>16</v>
      </c>
      <c r="F20" s="18">
        <v>17</v>
      </c>
      <c r="G20" s="18">
        <v>4</v>
      </c>
      <c r="H20" s="18">
        <v>32</v>
      </c>
      <c r="I20" s="19">
        <v>24</v>
      </c>
      <c r="J20" s="19">
        <v>31</v>
      </c>
      <c r="K20" s="18">
        <v>61</v>
      </c>
      <c r="L20" s="229">
        <v>59</v>
      </c>
      <c r="M20" s="148">
        <v>9</v>
      </c>
      <c r="N20" s="11">
        <f t="shared" si="7"/>
        <v>-0.70967741935483875</v>
      </c>
      <c r="O20" s="123">
        <v>9</v>
      </c>
      <c r="P20" s="162"/>
      <c r="Q20" s="154">
        <f t="shared" si="8"/>
        <v>-9</v>
      </c>
      <c r="R20" s="146">
        <f t="shared" si="1"/>
        <v>-1</v>
      </c>
      <c r="S20" s="179"/>
      <c r="T20" s="166">
        <v>23</v>
      </c>
      <c r="U20" s="170">
        <f t="shared" si="9"/>
        <v>14</v>
      </c>
      <c r="V20" s="233">
        <f t="shared" si="10"/>
        <v>1.5555555555555554</v>
      </c>
      <c r="W20" s="230">
        <v>8</v>
      </c>
      <c r="X20" s="120"/>
      <c r="Y20" s="388">
        <f t="shared" si="2"/>
        <v>8</v>
      </c>
      <c r="Z20" s="121">
        <f t="shared" si="3"/>
        <v>8</v>
      </c>
      <c r="AA20" s="122" t="e">
        <f t="shared" si="4"/>
        <v>#DIV/0!</v>
      </c>
      <c r="AB20" s="173">
        <f t="shared" si="5"/>
        <v>33.57</v>
      </c>
      <c r="AC20" s="393"/>
      <c r="AD20" s="384">
        <f t="shared" si="11"/>
        <v>8</v>
      </c>
      <c r="AE20" s="380">
        <f t="shared" si="12"/>
        <v>-15</v>
      </c>
      <c r="AF20" s="401">
        <f t="shared" si="6"/>
        <v>0.34782608695652173</v>
      </c>
    </row>
    <row r="21" spans="1:32" ht="15.75" customHeight="1" x14ac:dyDescent="0.25">
      <c r="A21" s="1">
        <f t="shared" si="0"/>
        <v>17</v>
      </c>
      <c r="B21" s="77" t="s">
        <v>34</v>
      </c>
      <c r="C21" s="7">
        <v>7180</v>
      </c>
      <c r="D21" s="8">
        <v>6560</v>
      </c>
      <c r="E21" s="17">
        <v>23</v>
      </c>
      <c r="F21" s="18">
        <v>22</v>
      </c>
      <c r="G21" s="18">
        <v>11</v>
      </c>
      <c r="H21" s="18">
        <v>14</v>
      </c>
      <c r="I21" s="19">
        <v>20</v>
      </c>
      <c r="J21" s="19">
        <v>22</v>
      </c>
      <c r="K21" s="18">
        <v>22</v>
      </c>
      <c r="L21" s="229">
        <v>34</v>
      </c>
      <c r="M21" s="148">
        <v>5</v>
      </c>
      <c r="N21" s="11">
        <f t="shared" si="7"/>
        <v>-0.77272727272727271</v>
      </c>
      <c r="O21" s="123">
        <v>5</v>
      </c>
      <c r="P21" s="162"/>
      <c r="Q21" s="154">
        <f t="shared" si="8"/>
        <v>-5</v>
      </c>
      <c r="R21" s="146">
        <f t="shared" si="1"/>
        <v>-1</v>
      </c>
      <c r="S21" s="179"/>
      <c r="T21" s="166">
        <v>13</v>
      </c>
      <c r="U21" s="170">
        <f t="shared" si="9"/>
        <v>8</v>
      </c>
      <c r="V21" s="233">
        <f t="shared" si="10"/>
        <v>1.6</v>
      </c>
      <c r="W21" s="230">
        <v>21</v>
      </c>
      <c r="X21" s="120"/>
      <c r="Y21" s="388">
        <f t="shared" si="2"/>
        <v>21</v>
      </c>
      <c r="Z21" s="121">
        <f t="shared" si="3"/>
        <v>21</v>
      </c>
      <c r="AA21" s="122" t="e">
        <f t="shared" si="4"/>
        <v>#DIV/0!</v>
      </c>
      <c r="AB21" s="173">
        <f t="shared" si="5"/>
        <v>21.54</v>
      </c>
      <c r="AC21" s="393">
        <v>1</v>
      </c>
      <c r="AD21" s="384">
        <f t="shared" si="11"/>
        <v>22</v>
      </c>
      <c r="AE21" s="379">
        <f t="shared" si="12"/>
        <v>9</v>
      </c>
      <c r="AF21" s="398">
        <f t="shared" si="6"/>
        <v>1.6923076923076923</v>
      </c>
    </row>
    <row r="22" spans="1:32" ht="15.75" customHeight="1" x14ac:dyDescent="0.25">
      <c r="A22" s="1">
        <f t="shared" si="0"/>
        <v>18</v>
      </c>
      <c r="B22" s="77" t="s">
        <v>35</v>
      </c>
      <c r="C22" s="7">
        <v>5730</v>
      </c>
      <c r="D22" s="8">
        <v>4973</v>
      </c>
      <c r="E22" s="17">
        <v>4</v>
      </c>
      <c r="F22" s="18">
        <v>10</v>
      </c>
      <c r="G22" s="18">
        <v>1</v>
      </c>
      <c r="H22" s="18">
        <v>4</v>
      </c>
      <c r="I22" s="19">
        <v>6</v>
      </c>
      <c r="J22" s="19">
        <v>9</v>
      </c>
      <c r="K22" s="18">
        <v>21</v>
      </c>
      <c r="L22" s="229">
        <v>27</v>
      </c>
      <c r="M22" s="148">
        <v>10</v>
      </c>
      <c r="N22" s="11">
        <f t="shared" si="7"/>
        <v>0.11111111111111116</v>
      </c>
      <c r="O22" s="123">
        <v>10</v>
      </c>
      <c r="P22" s="162"/>
      <c r="Q22" s="154">
        <f t="shared" si="8"/>
        <v>-10</v>
      </c>
      <c r="R22" s="146">
        <f t="shared" si="1"/>
        <v>-1</v>
      </c>
      <c r="S22" s="179"/>
      <c r="T22" s="166">
        <v>26</v>
      </c>
      <c r="U22" s="170">
        <f t="shared" si="9"/>
        <v>16</v>
      </c>
      <c r="V22" s="233">
        <f t="shared" si="10"/>
        <v>1.6</v>
      </c>
      <c r="W22" s="230">
        <v>26</v>
      </c>
      <c r="X22" s="120">
        <v>1</v>
      </c>
      <c r="Y22" s="388">
        <f t="shared" si="2"/>
        <v>27</v>
      </c>
      <c r="Z22" s="121">
        <f t="shared" si="3"/>
        <v>27</v>
      </c>
      <c r="AA22" s="122" t="e">
        <f t="shared" si="4"/>
        <v>#DIV/0!</v>
      </c>
      <c r="AB22" s="173">
        <f t="shared" si="5"/>
        <v>17.190000000000001</v>
      </c>
      <c r="AC22" s="393">
        <v>1</v>
      </c>
      <c r="AD22" s="384">
        <f t="shared" si="11"/>
        <v>28</v>
      </c>
      <c r="AE22" s="379">
        <f t="shared" si="12"/>
        <v>2</v>
      </c>
      <c r="AF22" s="398">
        <f t="shared" si="6"/>
        <v>1.0769230769230769</v>
      </c>
    </row>
    <row r="23" spans="1:32" ht="15.75" customHeight="1" x14ac:dyDescent="0.25">
      <c r="A23" s="1">
        <f t="shared" si="0"/>
        <v>19</v>
      </c>
      <c r="B23" s="77" t="s">
        <v>36</v>
      </c>
      <c r="C23" s="7">
        <v>15740</v>
      </c>
      <c r="D23" s="8">
        <v>13971</v>
      </c>
      <c r="E23" s="17">
        <v>5</v>
      </c>
      <c r="F23" s="18">
        <v>20</v>
      </c>
      <c r="G23" s="18">
        <v>2</v>
      </c>
      <c r="H23" s="18">
        <v>13</v>
      </c>
      <c r="I23" s="19">
        <v>8</v>
      </c>
      <c r="J23" s="19">
        <v>11</v>
      </c>
      <c r="K23" s="18">
        <v>10</v>
      </c>
      <c r="L23" s="229">
        <v>19</v>
      </c>
      <c r="M23" s="148">
        <v>8</v>
      </c>
      <c r="N23" s="11">
        <f t="shared" si="7"/>
        <v>-0.27272727272727271</v>
      </c>
      <c r="O23" s="123">
        <v>8</v>
      </c>
      <c r="P23" s="162"/>
      <c r="Q23" s="154">
        <f t="shared" si="8"/>
        <v>-8</v>
      </c>
      <c r="R23" s="146">
        <f t="shared" si="1"/>
        <v>-1</v>
      </c>
      <c r="S23" s="179"/>
      <c r="T23" s="166">
        <v>21</v>
      </c>
      <c r="U23" s="170">
        <f t="shared" si="9"/>
        <v>13</v>
      </c>
      <c r="V23" s="233">
        <f t="shared" si="10"/>
        <v>1.625</v>
      </c>
      <c r="W23" s="230">
        <v>12</v>
      </c>
      <c r="X23" s="126"/>
      <c r="Y23" s="388">
        <f t="shared" si="2"/>
        <v>12</v>
      </c>
      <c r="Z23" s="121">
        <f t="shared" si="3"/>
        <v>12</v>
      </c>
      <c r="AA23" s="122" t="e">
        <f t="shared" si="4"/>
        <v>#DIV/0!</v>
      </c>
      <c r="AB23" s="173">
        <f t="shared" si="5"/>
        <v>47.22</v>
      </c>
      <c r="AC23" s="393"/>
      <c r="AD23" s="384">
        <f t="shared" si="11"/>
        <v>12</v>
      </c>
      <c r="AE23" s="380">
        <f t="shared" si="12"/>
        <v>-9</v>
      </c>
      <c r="AF23" s="401">
        <f t="shared" si="6"/>
        <v>0.5714285714285714</v>
      </c>
    </row>
    <row r="24" spans="1:32" ht="15.75" customHeight="1" x14ac:dyDescent="0.25">
      <c r="A24" s="1">
        <f t="shared" si="0"/>
        <v>20</v>
      </c>
      <c r="B24" s="77" t="s">
        <v>37</v>
      </c>
      <c r="C24" s="7">
        <v>12610</v>
      </c>
      <c r="D24" s="8">
        <v>10265</v>
      </c>
      <c r="E24" s="17">
        <v>27</v>
      </c>
      <c r="F24" s="18">
        <v>17</v>
      </c>
      <c r="G24" s="18">
        <v>12</v>
      </c>
      <c r="H24" s="18">
        <v>24</v>
      </c>
      <c r="I24" s="19">
        <v>48</v>
      </c>
      <c r="J24" s="19">
        <v>44</v>
      </c>
      <c r="K24" s="18">
        <v>44</v>
      </c>
      <c r="L24" s="229">
        <v>66</v>
      </c>
      <c r="M24" s="148">
        <v>30</v>
      </c>
      <c r="N24" s="11">
        <f t="shared" si="7"/>
        <v>-0.31818181818181823</v>
      </c>
      <c r="O24" s="123">
        <v>30</v>
      </c>
      <c r="P24" s="162"/>
      <c r="Q24" s="154">
        <f t="shared" si="8"/>
        <v>-30</v>
      </c>
      <c r="R24" s="146">
        <f t="shared" si="1"/>
        <v>-1</v>
      </c>
      <c r="S24" s="179"/>
      <c r="T24" s="166">
        <v>77</v>
      </c>
      <c r="U24" s="170">
        <f t="shared" si="9"/>
        <v>47</v>
      </c>
      <c r="V24" s="233">
        <f t="shared" si="10"/>
        <v>1.5666666666666669</v>
      </c>
      <c r="W24" s="230">
        <v>35</v>
      </c>
      <c r="X24" s="120">
        <v>2</v>
      </c>
      <c r="Y24" s="388">
        <f t="shared" si="2"/>
        <v>37</v>
      </c>
      <c r="Z24" s="121">
        <f t="shared" si="3"/>
        <v>37</v>
      </c>
      <c r="AA24" s="122" t="e">
        <f t="shared" si="4"/>
        <v>#DIV/0!</v>
      </c>
      <c r="AB24" s="173">
        <f t="shared" si="5"/>
        <v>37.83</v>
      </c>
      <c r="AC24" s="393">
        <v>4</v>
      </c>
      <c r="AD24" s="384">
        <f t="shared" si="11"/>
        <v>41</v>
      </c>
      <c r="AE24" s="380">
        <f t="shared" si="12"/>
        <v>-36</v>
      </c>
      <c r="AF24" s="401">
        <f t="shared" si="6"/>
        <v>0.53246753246753242</v>
      </c>
    </row>
    <row r="25" spans="1:32" ht="15.75" customHeight="1" x14ac:dyDescent="0.25">
      <c r="A25" s="1">
        <f t="shared" si="0"/>
        <v>21</v>
      </c>
      <c r="B25" s="77" t="s">
        <v>38</v>
      </c>
      <c r="C25" s="7">
        <v>12120</v>
      </c>
      <c r="D25" s="8">
        <v>10250</v>
      </c>
      <c r="E25" s="17">
        <v>13</v>
      </c>
      <c r="F25" s="18">
        <v>18</v>
      </c>
      <c r="G25" s="18">
        <v>15</v>
      </c>
      <c r="H25" s="18">
        <v>23</v>
      </c>
      <c r="I25" s="19">
        <v>17</v>
      </c>
      <c r="J25" s="19">
        <v>17</v>
      </c>
      <c r="K25" s="18">
        <v>30</v>
      </c>
      <c r="L25" s="229">
        <v>39</v>
      </c>
      <c r="M25" s="148">
        <v>15</v>
      </c>
      <c r="N25" s="11">
        <f t="shared" si="7"/>
        <v>-0.11764705882352944</v>
      </c>
      <c r="O25" s="123">
        <v>15</v>
      </c>
      <c r="P25" s="162"/>
      <c r="Q25" s="154">
        <f t="shared" si="8"/>
        <v>-15</v>
      </c>
      <c r="R25" s="146">
        <f>P25/O25-100%</f>
        <v>-1</v>
      </c>
      <c r="S25" s="179"/>
      <c r="T25" s="166">
        <v>39</v>
      </c>
      <c r="U25" s="170">
        <f t="shared" si="9"/>
        <v>24</v>
      </c>
      <c r="V25" s="233">
        <f t="shared" si="10"/>
        <v>1.6</v>
      </c>
      <c r="W25" s="230">
        <v>5</v>
      </c>
      <c r="X25" s="120"/>
      <c r="Y25" s="388">
        <f t="shared" si="2"/>
        <v>5</v>
      </c>
      <c r="Z25" s="121">
        <f t="shared" si="3"/>
        <v>5</v>
      </c>
      <c r="AA25" s="122" t="e">
        <f t="shared" si="4"/>
        <v>#DIV/0!</v>
      </c>
      <c r="AB25" s="173">
        <f t="shared" si="5"/>
        <v>36.36</v>
      </c>
      <c r="AC25" s="393">
        <v>1</v>
      </c>
      <c r="AD25" s="384">
        <f t="shared" si="11"/>
        <v>6</v>
      </c>
      <c r="AE25" s="380">
        <f t="shared" si="12"/>
        <v>-33</v>
      </c>
      <c r="AF25" s="401">
        <f t="shared" si="6"/>
        <v>0.15384615384615385</v>
      </c>
    </row>
    <row r="26" spans="1:32" ht="15.75" customHeight="1" x14ac:dyDescent="0.25">
      <c r="A26" s="1">
        <f t="shared" si="0"/>
        <v>22</v>
      </c>
      <c r="B26" s="77" t="s">
        <v>39</v>
      </c>
      <c r="C26" s="7">
        <v>8400</v>
      </c>
      <c r="D26" s="8">
        <v>7955</v>
      </c>
      <c r="E26" s="17">
        <v>10</v>
      </c>
      <c r="F26" s="18">
        <v>16</v>
      </c>
      <c r="G26" s="18">
        <v>17</v>
      </c>
      <c r="H26" s="18">
        <v>34</v>
      </c>
      <c r="I26" s="19">
        <v>44</v>
      </c>
      <c r="J26" s="19">
        <v>45</v>
      </c>
      <c r="K26" s="18">
        <v>13</v>
      </c>
      <c r="L26" s="229">
        <v>1</v>
      </c>
      <c r="M26" s="148">
        <v>1</v>
      </c>
      <c r="N26" s="11">
        <f t="shared" si="7"/>
        <v>-0.97777777777777775</v>
      </c>
      <c r="O26" s="123">
        <v>1</v>
      </c>
      <c r="P26" s="162"/>
      <c r="Q26" s="154">
        <f t="shared" si="8"/>
        <v>-1</v>
      </c>
      <c r="R26" s="146">
        <f t="shared" ref="R26:R28" si="13">P26/O26-100%</f>
        <v>-1</v>
      </c>
      <c r="S26" s="179"/>
      <c r="T26" s="166">
        <v>3</v>
      </c>
      <c r="U26" s="170">
        <f t="shared" si="9"/>
        <v>2</v>
      </c>
      <c r="V26" s="233">
        <f t="shared" si="10"/>
        <v>2</v>
      </c>
      <c r="W26" s="230">
        <v>11</v>
      </c>
      <c r="X26" s="120"/>
      <c r="Y26" s="388">
        <f t="shared" si="2"/>
        <v>11</v>
      </c>
      <c r="Z26" s="121">
        <f t="shared" si="3"/>
        <v>11</v>
      </c>
      <c r="AA26" s="122" t="e">
        <f t="shared" si="4"/>
        <v>#DIV/0!</v>
      </c>
      <c r="AB26" s="173">
        <f t="shared" si="5"/>
        <v>25.200000000000003</v>
      </c>
      <c r="AC26" s="393"/>
      <c r="AD26" s="384">
        <f t="shared" si="11"/>
        <v>11</v>
      </c>
      <c r="AE26" s="379">
        <f t="shared" si="12"/>
        <v>8</v>
      </c>
      <c r="AF26" s="398">
        <f t="shared" si="6"/>
        <v>3.6666666666666665</v>
      </c>
    </row>
    <row r="27" spans="1:32" ht="15.75" customHeight="1" x14ac:dyDescent="0.25">
      <c r="A27" s="1">
        <f t="shared" si="0"/>
        <v>23</v>
      </c>
      <c r="B27" s="77" t="s">
        <v>40</v>
      </c>
      <c r="C27" s="7">
        <v>9640</v>
      </c>
      <c r="D27" s="8">
        <v>8768</v>
      </c>
      <c r="E27" s="27">
        <v>3</v>
      </c>
      <c r="F27" s="28">
        <v>8</v>
      </c>
      <c r="G27" s="28">
        <v>6</v>
      </c>
      <c r="H27" s="28">
        <v>16</v>
      </c>
      <c r="I27" s="29">
        <v>25</v>
      </c>
      <c r="J27" s="29">
        <v>14</v>
      </c>
      <c r="K27" s="28">
        <v>23</v>
      </c>
      <c r="L27" s="168">
        <v>24</v>
      </c>
      <c r="M27" s="149">
        <v>5</v>
      </c>
      <c r="N27" s="11">
        <f t="shared" si="7"/>
        <v>-0.64285714285714279</v>
      </c>
      <c r="O27" s="127">
        <v>5</v>
      </c>
      <c r="P27" s="163"/>
      <c r="Q27" s="154">
        <f t="shared" si="8"/>
        <v>-5</v>
      </c>
      <c r="R27" s="146">
        <f t="shared" si="13"/>
        <v>-1</v>
      </c>
      <c r="S27" s="180"/>
      <c r="T27" s="167">
        <v>13</v>
      </c>
      <c r="U27" s="171">
        <f t="shared" si="9"/>
        <v>8</v>
      </c>
      <c r="V27" s="234">
        <f t="shared" si="10"/>
        <v>1.6</v>
      </c>
      <c r="W27" s="230">
        <v>29</v>
      </c>
      <c r="X27" s="120">
        <v>1</v>
      </c>
      <c r="Y27" s="388">
        <f t="shared" si="2"/>
        <v>30</v>
      </c>
      <c r="Z27" s="121">
        <f>W27+X27-P27</f>
        <v>30</v>
      </c>
      <c r="AA27" s="122" t="e">
        <f>Y27/P27</f>
        <v>#DIV/0!</v>
      </c>
      <c r="AB27" s="173">
        <f t="shared" si="5"/>
        <v>28.92</v>
      </c>
      <c r="AC27" s="394">
        <v>2</v>
      </c>
      <c r="AD27" s="385">
        <f t="shared" si="11"/>
        <v>32</v>
      </c>
      <c r="AE27" s="379">
        <f t="shared" si="12"/>
        <v>19</v>
      </c>
      <c r="AF27" s="398">
        <f t="shared" si="6"/>
        <v>2.4615384615384617</v>
      </c>
    </row>
    <row r="28" spans="1:32" ht="15.75" customHeight="1" x14ac:dyDescent="0.25">
      <c r="A28" s="1"/>
      <c r="B28" s="32" t="s">
        <v>41</v>
      </c>
      <c r="C28" s="33">
        <f t="shared" ref="C28:M28" si="14">SUM(C5:C27)</f>
        <v>285710</v>
      </c>
      <c r="D28" s="34">
        <f t="shared" si="14"/>
        <v>256802</v>
      </c>
      <c r="E28" s="35">
        <f t="shared" si="14"/>
        <v>279</v>
      </c>
      <c r="F28" s="35">
        <f t="shared" si="14"/>
        <v>282</v>
      </c>
      <c r="G28" s="35">
        <f t="shared" si="14"/>
        <v>199</v>
      </c>
      <c r="H28" s="35">
        <f t="shared" si="14"/>
        <v>474</v>
      </c>
      <c r="I28" s="35">
        <f t="shared" si="14"/>
        <v>603</v>
      </c>
      <c r="J28" s="35">
        <f t="shared" si="14"/>
        <v>665</v>
      </c>
      <c r="K28" s="36">
        <f t="shared" si="14"/>
        <v>625</v>
      </c>
      <c r="L28" s="36">
        <f t="shared" si="14"/>
        <v>703</v>
      </c>
      <c r="M28" s="128">
        <f t="shared" si="14"/>
        <v>271</v>
      </c>
      <c r="N28" s="39">
        <f t="shared" ref="N28" si="15">SUM(N5:N27)/23</f>
        <v>-0.54966906653118308</v>
      </c>
      <c r="O28" s="150">
        <f t="shared" ref="O28:X28" si="16">SUM(O5:O27)</f>
        <v>271</v>
      </c>
      <c r="P28" s="164">
        <f t="shared" si="16"/>
        <v>0</v>
      </c>
      <c r="Q28" s="155">
        <f t="shared" si="8"/>
        <v>-271</v>
      </c>
      <c r="R28" s="129">
        <f t="shared" si="13"/>
        <v>-1</v>
      </c>
      <c r="S28" s="181">
        <f>SUM(S5:S27)</f>
        <v>0</v>
      </c>
      <c r="T28" s="151">
        <f t="shared" ref="T28" si="17">SUM(T5:T27)</f>
        <v>700</v>
      </c>
      <c r="U28" s="168">
        <f>SUM(U5:U27)</f>
        <v>429</v>
      </c>
      <c r="V28" s="235">
        <f t="shared" si="10"/>
        <v>1.5830258302583027</v>
      </c>
      <c r="W28" s="231">
        <f t="shared" si="16"/>
        <v>514</v>
      </c>
      <c r="X28" s="182">
        <f t="shared" si="16"/>
        <v>8</v>
      </c>
      <c r="Y28" s="389">
        <f>SUM(Y5:Y27)</f>
        <v>522</v>
      </c>
      <c r="Z28" s="130">
        <f>SUM(Z5:Z27)</f>
        <v>522</v>
      </c>
      <c r="AA28" s="131">
        <f t="shared" ref="AA28" si="18">Y28/O28</f>
        <v>1.9261992619926198</v>
      </c>
      <c r="AB28" s="132">
        <f>SUM(AB5:AB27)</f>
        <v>857.13000000000022</v>
      </c>
      <c r="AC28" s="395">
        <f>SUM(AC5:AC27)</f>
        <v>32</v>
      </c>
      <c r="AD28" s="397">
        <f t="shared" si="11"/>
        <v>554</v>
      </c>
      <c r="AE28" s="258">
        <f t="shared" si="12"/>
        <v>-146</v>
      </c>
      <c r="AF28" s="402">
        <f>AD28/T28</f>
        <v>0.79142857142857148</v>
      </c>
    </row>
    <row r="29" spans="1:32" ht="15.75" customHeight="1" x14ac:dyDescent="0.25">
      <c r="A29" s="45"/>
      <c r="B29" s="46"/>
      <c r="C29" s="47"/>
      <c r="D29" s="48"/>
      <c r="E29" s="49"/>
      <c r="F29" s="49"/>
      <c r="G29" s="49"/>
      <c r="H29" s="49"/>
      <c r="I29" s="283" t="s">
        <v>42</v>
      </c>
      <c r="J29" s="346"/>
      <c r="K29" s="50"/>
      <c r="L29" s="50"/>
      <c r="M29" s="57">
        <f>M28-J30</f>
        <v>-429</v>
      </c>
      <c r="N29" s="133">
        <f>M28/K30-100%</f>
        <v>-0.61285714285714288</v>
      </c>
      <c r="O29" s="57">
        <f>O28-J30</f>
        <v>-429</v>
      </c>
      <c r="P29" s="57"/>
      <c r="Q29" s="57"/>
      <c r="R29" s="57"/>
      <c r="S29" s="152"/>
      <c r="T29" s="57"/>
      <c r="U29" s="153"/>
      <c r="V29" s="183"/>
      <c r="W29" s="51"/>
      <c r="X29" s="53"/>
      <c r="Y29" s="57">
        <f>Y28-M30</f>
        <v>-178</v>
      </c>
      <c r="Z29" s="134"/>
      <c r="AA29" s="55"/>
      <c r="AB29" s="56"/>
      <c r="AC29" s="255"/>
      <c r="AD29" s="255"/>
      <c r="AE29" s="153"/>
      <c r="AF29" s="399"/>
    </row>
    <row r="30" spans="1:32" ht="15.75" customHeight="1" x14ac:dyDescent="0.25">
      <c r="A30" s="4"/>
      <c r="B30" s="4"/>
      <c r="C30" s="58"/>
      <c r="D30" s="59"/>
      <c r="E30" s="285" t="s">
        <v>43</v>
      </c>
      <c r="F30" s="286"/>
      <c r="G30" s="286"/>
      <c r="H30" s="58"/>
      <c r="I30" s="58">
        <v>500</v>
      </c>
      <c r="J30" s="58">
        <v>700</v>
      </c>
      <c r="K30" s="58">
        <v>700</v>
      </c>
      <c r="L30" s="58">
        <v>700</v>
      </c>
      <c r="M30" s="58">
        <v>700</v>
      </c>
      <c r="N30" s="61"/>
      <c r="O30" s="62"/>
      <c r="P30" s="62"/>
      <c r="Q30" s="62"/>
      <c r="R30" s="62"/>
      <c r="S30" s="62"/>
      <c r="T30" s="62"/>
      <c r="U30" s="62"/>
      <c r="V30" s="184"/>
      <c r="W30" s="62"/>
      <c r="X30" s="62"/>
      <c r="Y30" s="62"/>
      <c r="Z30" s="63"/>
      <c r="AA30" s="64"/>
      <c r="AB30" s="65"/>
      <c r="AC30" s="256"/>
      <c r="AD30" s="256"/>
      <c r="AE30" s="175"/>
      <c r="AF30" s="62"/>
    </row>
    <row r="31" spans="1:32" ht="16.5" customHeight="1" x14ac:dyDescent="0.25">
      <c r="A31" s="4"/>
      <c r="B31" s="66"/>
      <c r="C31" s="287" t="s">
        <v>44</v>
      </c>
      <c r="D31" s="286"/>
      <c r="E31" s="286"/>
      <c r="F31" s="286"/>
      <c r="G31" s="286"/>
      <c r="H31" s="67"/>
      <c r="I31" s="67">
        <f t="shared" ref="I31" si="19">I30/H28-100%</f>
        <v>5.4852320675105481E-2</v>
      </c>
      <c r="J31" s="67">
        <f>J30/I28-100%</f>
        <v>0.16086235489220568</v>
      </c>
      <c r="K31" s="67">
        <f>K30/J28-100%</f>
        <v>5.2631578947368363E-2</v>
      </c>
      <c r="L31" s="67">
        <f>L30/J28-100%</f>
        <v>5.2631578947368363E-2</v>
      </c>
      <c r="M31" s="67">
        <f>M30/AD28-100%</f>
        <v>0.26353790613718409</v>
      </c>
      <c r="N31" s="69"/>
      <c r="O31" s="71"/>
      <c r="P31" s="71"/>
      <c r="Q31" s="71"/>
      <c r="R31" s="71"/>
      <c r="S31" s="71"/>
      <c r="T31" s="71"/>
      <c r="U31" s="71"/>
      <c r="V31" s="185"/>
      <c r="W31" s="71"/>
      <c r="X31" s="71"/>
      <c r="Y31" s="71"/>
      <c r="Z31" s="72"/>
      <c r="AA31" s="73"/>
      <c r="AB31" s="62"/>
      <c r="AC31" s="175"/>
      <c r="AD31" s="175"/>
      <c r="AE31" s="176"/>
      <c r="AF31" s="71"/>
    </row>
  </sheetData>
  <mergeCells count="25">
    <mergeCell ref="C31:G31"/>
    <mergeCell ref="AB3:AB4"/>
    <mergeCell ref="I29:J29"/>
    <mergeCell ref="E30:G30"/>
    <mergeCell ref="Q3:R4"/>
    <mergeCell ref="W3:W4"/>
    <mergeCell ref="X3:X4"/>
    <mergeCell ref="Y3:Y4"/>
    <mergeCell ref="Z3:AA4"/>
    <mergeCell ref="AE3:AE4"/>
    <mergeCell ref="B1:B4"/>
    <mergeCell ref="C1:C4"/>
    <mergeCell ref="D1:D4"/>
    <mergeCell ref="E1:Y2"/>
    <mergeCell ref="E3:K3"/>
    <mergeCell ref="M3:M4"/>
    <mergeCell ref="N3:N4"/>
    <mergeCell ref="S3:S4"/>
    <mergeCell ref="P3:P4"/>
    <mergeCell ref="O3:O4"/>
    <mergeCell ref="U3:U4"/>
    <mergeCell ref="T3:T4"/>
    <mergeCell ref="V3:V4"/>
    <mergeCell ref="AC3:AC4"/>
    <mergeCell ref="AD3:A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2E38-D3ED-4BE1-BE59-ED78E4CC225F}">
  <dimension ref="A1:U28"/>
  <sheetViews>
    <sheetView workbookViewId="0">
      <selection activeCell="O20" sqref="O20"/>
    </sheetView>
  </sheetViews>
  <sheetFormatPr defaultColWidth="14.42578125" defaultRowHeight="15" customHeight="1" x14ac:dyDescent="0.25"/>
  <cols>
    <col min="1" max="1" width="4.28515625" customWidth="1"/>
    <col min="2" max="2" width="17" customWidth="1"/>
    <col min="3" max="3" width="8.5703125" customWidth="1"/>
    <col min="4" max="4" width="9.7109375" customWidth="1"/>
    <col min="5" max="10" width="7.85546875" customWidth="1"/>
    <col min="11" max="11" width="10.7109375" style="160" customWidth="1"/>
    <col min="12" max="12" width="10" customWidth="1"/>
    <col min="13" max="13" width="11.140625" customWidth="1"/>
    <col min="14" max="14" width="6.42578125" customWidth="1"/>
    <col min="15" max="15" width="10" customWidth="1"/>
    <col min="16" max="16" width="10.140625" customWidth="1"/>
    <col min="17" max="17" width="10" customWidth="1"/>
    <col min="18" max="18" width="10.7109375" customWidth="1"/>
    <col min="19" max="19" width="10" customWidth="1"/>
    <col min="20" max="20" width="4.28515625" customWidth="1"/>
    <col min="21" max="21" width="6.5703125" style="3" customWidth="1"/>
    <col min="22" max="31" width="7.5703125" customWidth="1"/>
  </cols>
  <sheetData>
    <row r="1" spans="1:11" ht="15.75" customHeight="1" x14ac:dyDescent="0.25">
      <c r="A1" s="1"/>
      <c r="B1" s="302" t="s">
        <v>0</v>
      </c>
      <c r="C1" s="302" t="s">
        <v>1</v>
      </c>
      <c r="D1" s="299" t="s">
        <v>2</v>
      </c>
      <c r="E1" s="356" t="s">
        <v>67</v>
      </c>
      <c r="F1" s="357"/>
      <c r="G1" s="357"/>
      <c r="H1" s="357"/>
      <c r="I1" s="357"/>
      <c r="J1" s="357"/>
      <c r="K1" s="357"/>
    </row>
    <row r="2" spans="1:11" ht="15.75" customHeight="1" x14ac:dyDescent="0.25">
      <c r="A2" s="1"/>
      <c r="B2" s="324"/>
      <c r="C2" s="324"/>
      <c r="D2" s="358"/>
      <c r="E2" s="356"/>
      <c r="F2" s="357"/>
      <c r="G2" s="357"/>
      <c r="H2" s="357"/>
      <c r="I2" s="357"/>
      <c r="J2" s="357"/>
      <c r="K2" s="357"/>
    </row>
    <row r="3" spans="1:11" ht="15" customHeight="1" x14ac:dyDescent="0.25">
      <c r="A3" s="1"/>
      <c r="B3" s="324"/>
      <c r="C3" s="324"/>
      <c r="D3" s="324"/>
      <c r="E3" s="359" t="s">
        <v>4</v>
      </c>
      <c r="F3" s="360"/>
      <c r="G3" s="360"/>
      <c r="H3" s="360"/>
      <c r="I3" s="360"/>
      <c r="J3" s="361"/>
      <c r="K3" s="362" t="s">
        <v>68</v>
      </c>
    </row>
    <row r="4" spans="1:11" ht="59.45" customHeight="1" x14ac:dyDescent="0.25">
      <c r="A4" s="1"/>
      <c r="B4" s="276"/>
      <c r="C4" s="276"/>
      <c r="D4" s="276"/>
      <c r="E4" s="115">
        <v>2020</v>
      </c>
      <c r="F4" s="116">
        <v>2021</v>
      </c>
      <c r="G4" s="116">
        <v>2022</v>
      </c>
      <c r="H4" s="116">
        <v>2023</v>
      </c>
      <c r="I4" s="116">
        <v>2024</v>
      </c>
      <c r="J4" s="187">
        <v>2025</v>
      </c>
      <c r="K4" s="363"/>
    </row>
    <row r="5" spans="1:11" ht="15.75" x14ac:dyDescent="0.25">
      <c r="A5" s="1">
        <f t="shared" ref="A5:A27" si="0">A4+1</f>
        <v>1</v>
      </c>
      <c r="B5" s="6" t="s">
        <v>18</v>
      </c>
      <c r="C5" s="7">
        <v>17460</v>
      </c>
      <c r="D5" s="8">
        <v>16561</v>
      </c>
      <c r="E5" s="17"/>
      <c r="F5" s="18"/>
      <c r="G5" s="18"/>
      <c r="H5" s="18"/>
      <c r="I5" s="18"/>
      <c r="J5" s="19"/>
      <c r="K5" s="190"/>
    </row>
    <row r="6" spans="1:11" ht="15.75" x14ac:dyDescent="0.25">
      <c r="A6" s="1">
        <f t="shared" si="0"/>
        <v>2</v>
      </c>
      <c r="B6" s="6" t="s">
        <v>19</v>
      </c>
      <c r="C6" s="7">
        <v>9860</v>
      </c>
      <c r="D6" s="8">
        <v>8681</v>
      </c>
      <c r="E6" s="17"/>
      <c r="F6" s="18"/>
      <c r="G6" s="18"/>
      <c r="H6" s="18"/>
      <c r="I6" s="18"/>
      <c r="J6" s="19">
        <v>2</v>
      </c>
      <c r="K6" s="190"/>
    </row>
    <row r="7" spans="1:11" ht="15.75" x14ac:dyDescent="0.25">
      <c r="A7" s="1">
        <f t="shared" si="0"/>
        <v>3</v>
      </c>
      <c r="B7" s="6" t="s">
        <v>20</v>
      </c>
      <c r="C7" s="7">
        <v>21160</v>
      </c>
      <c r="D7" s="8">
        <v>19229</v>
      </c>
      <c r="E7" s="17"/>
      <c r="F7" s="18"/>
      <c r="G7" s="18"/>
      <c r="H7" s="18"/>
      <c r="I7" s="18">
        <v>1</v>
      </c>
      <c r="J7" s="19"/>
      <c r="K7" s="190"/>
    </row>
    <row r="8" spans="1:11" ht="15.75" x14ac:dyDescent="0.25">
      <c r="A8" s="1">
        <f t="shared" si="0"/>
        <v>4</v>
      </c>
      <c r="B8" s="6" t="s">
        <v>21</v>
      </c>
      <c r="C8" s="7">
        <v>13620</v>
      </c>
      <c r="D8" s="8">
        <v>12124</v>
      </c>
      <c r="E8" s="17"/>
      <c r="F8" s="18"/>
      <c r="G8" s="18"/>
      <c r="H8" s="18"/>
      <c r="I8" s="18"/>
      <c r="J8" s="19"/>
      <c r="K8" s="190"/>
    </row>
    <row r="9" spans="1:11" ht="15.75" x14ac:dyDescent="0.25">
      <c r="A9" s="1">
        <f t="shared" si="0"/>
        <v>5</v>
      </c>
      <c r="B9" s="6" t="s">
        <v>22</v>
      </c>
      <c r="C9" s="7">
        <v>16400</v>
      </c>
      <c r="D9" s="8">
        <v>15489</v>
      </c>
      <c r="E9" s="17"/>
      <c r="F9" s="18"/>
      <c r="G9" s="18"/>
      <c r="H9" s="18"/>
      <c r="I9" s="18"/>
      <c r="J9" s="19"/>
      <c r="K9" s="191"/>
    </row>
    <row r="10" spans="1:11" ht="15.75" x14ac:dyDescent="0.25">
      <c r="A10" s="1">
        <f t="shared" si="0"/>
        <v>6</v>
      </c>
      <c r="B10" s="6" t="s">
        <v>23</v>
      </c>
      <c r="C10" s="7">
        <v>16880</v>
      </c>
      <c r="D10" s="8">
        <v>16073</v>
      </c>
      <c r="E10" s="17"/>
      <c r="F10" s="18"/>
      <c r="G10" s="18"/>
      <c r="H10" s="18"/>
      <c r="I10" s="18"/>
      <c r="J10" s="19"/>
      <c r="K10" s="190"/>
    </row>
    <row r="11" spans="1:11" ht="15.75" x14ac:dyDescent="0.25">
      <c r="A11" s="1">
        <f t="shared" si="0"/>
        <v>7</v>
      </c>
      <c r="B11" s="6" t="s">
        <v>24</v>
      </c>
      <c r="C11" s="7">
        <v>11430</v>
      </c>
      <c r="D11" s="8">
        <v>10641</v>
      </c>
      <c r="E11" s="17"/>
      <c r="F11" s="18"/>
      <c r="G11" s="18"/>
      <c r="H11" s="18"/>
      <c r="I11" s="18"/>
      <c r="J11" s="19"/>
      <c r="K11" s="191"/>
    </row>
    <row r="12" spans="1:11" ht="15.75" x14ac:dyDescent="0.25">
      <c r="A12" s="1">
        <f t="shared" si="0"/>
        <v>8</v>
      </c>
      <c r="B12" s="6" t="s">
        <v>25</v>
      </c>
      <c r="C12" s="7">
        <v>12960</v>
      </c>
      <c r="D12" s="8">
        <v>11270</v>
      </c>
      <c r="E12" s="17"/>
      <c r="F12" s="18"/>
      <c r="G12" s="18"/>
      <c r="H12" s="18"/>
      <c r="I12" s="18"/>
      <c r="J12" s="19"/>
      <c r="K12" s="190"/>
    </row>
    <row r="13" spans="1:11" ht="15.75" x14ac:dyDescent="0.25">
      <c r="A13" s="1">
        <f t="shared" si="0"/>
        <v>9</v>
      </c>
      <c r="B13" s="6" t="s">
        <v>26</v>
      </c>
      <c r="C13" s="7">
        <v>6200</v>
      </c>
      <c r="D13" s="8">
        <v>5907</v>
      </c>
      <c r="E13" s="17"/>
      <c r="F13" s="18"/>
      <c r="G13" s="18"/>
      <c r="H13" s="18"/>
      <c r="I13" s="18"/>
      <c r="J13" s="19"/>
      <c r="K13" s="190"/>
    </row>
    <row r="14" spans="1:11" ht="15.75" x14ac:dyDescent="0.25">
      <c r="A14" s="1">
        <f t="shared" si="0"/>
        <v>10</v>
      </c>
      <c r="B14" s="6" t="s">
        <v>27</v>
      </c>
      <c r="C14" s="7">
        <v>6870</v>
      </c>
      <c r="D14" s="8">
        <v>6422</v>
      </c>
      <c r="E14" s="17"/>
      <c r="F14" s="18"/>
      <c r="G14" s="18">
        <v>1</v>
      </c>
      <c r="H14" s="18">
        <v>1</v>
      </c>
      <c r="I14" s="18">
        <v>2</v>
      </c>
      <c r="J14" s="19"/>
      <c r="K14" s="190"/>
    </row>
    <row r="15" spans="1:11" ht="15.75" x14ac:dyDescent="0.25">
      <c r="A15" s="1">
        <f t="shared" si="0"/>
        <v>11</v>
      </c>
      <c r="B15" s="6" t="s">
        <v>28</v>
      </c>
      <c r="C15" s="7">
        <v>13830</v>
      </c>
      <c r="D15" s="8">
        <v>12443</v>
      </c>
      <c r="E15" s="17"/>
      <c r="F15" s="18"/>
      <c r="G15" s="18"/>
      <c r="H15" s="18"/>
      <c r="I15" s="18"/>
      <c r="J15" s="19"/>
      <c r="K15" s="190"/>
    </row>
    <row r="16" spans="1:11" ht="15.75" x14ac:dyDescent="0.25">
      <c r="A16" s="1">
        <f t="shared" si="0"/>
        <v>12</v>
      </c>
      <c r="B16" s="6" t="s">
        <v>29</v>
      </c>
      <c r="C16" s="7">
        <v>15890</v>
      </c>
      <c r="D16" s="8">
        <v>12437</v>
      </c>
      <c r="E16" s="17"/>
      <c r="F16" s="18"/>
      <c r="G16" s="18">
        <v>1</v>
      </c>
      <c r="H16" s="18">
        <v>1</v>
      </c>
      <c r="I16" s="18">
        <v>1</v>
      </c>
      <c r="J16" s="19">
        <v>1</v>
      </c>
      <c r="K16" s="190"/>
    </row>
    <row r="17" spans="1:11" ht="15.75" x14ac:dyDescent="0.25">
      <c r="A17" s="1">
        <f t="shared" si="0"/>
        <v>13</v>
      </c>
      <c r="B17" s="6" t="s">
        <v>30</v>
      </c>
      <c r="C17" s="7">
        <v>8710</v>
      </c>
      <c r="D17" s="8">
        <v>8078</v>
      </c>
      <c r="E17" s="17"/>
      <c r="F17" s="18">
        <v>1</v>
      </c>
      <c r="G17" s="18"/>
      <c r="H17" s="18">
        <v>1</v>
      </c>
      <c r="I17" s="18">
        <v>1</v>
      </c>
      <c r="J17" s="19">
        <v>1</v>
      </c>
      <c r="K17" s="190"/>
    </row>
    <row r="18" spans="1:11" ht="15.75" x14ac:dyDescent="0.25">
      <c r="A18" s="1">
        <f t="shared" si="0"/>
        <v>14</v>
      </c>
      <c r="B18" s="6" t="s">
        <v>31</v>
      </c>
      <c r="C18" s="7">
        <v>6690</v>
      </c>
      <c r="D18" s="8">
        <v>6203</v>
      </c>
      <c r="E18" s="17"/>
      <c r="F18" s="18"/>
      <c r="G18" s="18"/>
      <c r="H18" s="18"/>
      <c r="I18" s="18"/>
      <c r="J18" s="19"/>
      <c r="K18" s="190"/>
    </row>
    <row r="19" spans="1:11" ht="15.75" customHeight="1" x14ac:dyDescent="0.25">
      <c r="A19" s="1">
        <f t="shared" si="0"/>
        <v>15</v>
      </c>
      <c r="B19" s="6" t="s">
        <v>32</v>
      </c>
      <c r="C19" s="7">
        <v>25140</v>
      </c>
      <c r="D19" s="8">
        <v>22310</v>
      </c>
      <c r="E19" s="17"/>
      <c r="F19" s="18"/>
      <c r="G19" s="18"/>
      <c r="H19" s="18"/>
      <c r="I19" s="18"/>
      <c r="J19" s="19"/>
      <c r="K19" s="190"/>
    </row>
    <row r="20" spans="1:11" ht="15.75" customHeight="1" x14ac:dyDescent="0.25">
      <c r="A20" s="1">
        <f t="shared" si="0"/>
        <v>16</v>
      </c>
      <c r="B20" s="6" t="s">
        <v>33</v>
      </c>
      <c r="C20" s="7">
        <v>11190</v>
      </c>
      <c r="D20" s="8">
        <v>10192</v>
      </c>
      <c r="E20" s="17"/>
      <c r="F20" s="18"/>
      <c r="G20" s="18"/>
      <c r="H20" s="18"/>
      <c r="I20" s="18"/>
      <c r="J20" s="19"/>
      <c r="K20" s="190"/>
    </row>
    <row r="21" spans="1:11" ht="15.75" customHeight="1" x14ac:dyDescent="0.25">
      <c r="A21" s="1">
        <f t="shared" si="0"/>
        <v>17</v>
      </c>
      <c r="B21" s="6" t="s">
        <v>34</v>
      </c>
      <c r="C21" s="7">
        <v>7180</v>
      </c>
      <c r="D21" s="8">
        <v>6560</v>
      </c>
      <c r="E21" s="17"/>
      <c r="F21" s="18"/>
      <c r="G21" s="18"/>
      <c r="H21" s="18"/>
      <c r="I21" s="18"/>
      <c r="J21" s="19"/>
      <c r="K21" s="190"/>
    </row>
    <row r="22" spans="1:11" ht="15.75" customHeight="1" x14ac:dyDescent="0.25">
      <c r="A22" s="1">
        <f t="shared" si="0"/>
        <v>18</v>
      </c>
      <c r="B22" s="6" t="s">
        <v>35</v>
      </c>
      <c r="C22" s="7">
        <v>5730</v>
      </c>
      <c r="D22" s="8">
        <v>4973</v>
      </c>
      <c r="E22" s="17"/>
      <c r="F22" s="18"/>
      <c r="G22" s="18"/>
      <c r="H22" s="18"/>
      <c r="I22" s="18"/>
      <c r="J22" s="19"/>
      <c r="K22" s="190"/>
    </row>
    <row r="23" spans="1:11" ht="15.75" customHeight="1" x14ac:dyDescent="0.25">
      <c r="A23" s="1">
        <f t="shared" si="0"/>
        <v>19</v>
      </c>
      <c r="B23" s="6" t="s">
        <v>36</v>
      </c>
      <c r="C23" s="7">
        <v>15740</v>
      </c>
      <c r="D23" s="8">
        <v>13971</v>
      </c>
      <c r="E23" s="17"/>
      <c r="F23" s="18"/>
      <c r="G23" s="18"/>
      <c r="H23" s="18"/>
      <c r="I23" s="18"/>
      <c r="J23" s="19"/>
      <c r="K23" s="192"/>
    </row>
    <row r="24" spans="1:11" ht="15.75" customHeight="1" x14ac:dyDescent="0.25">
      <c r="A24" s="1">
        <f t="shared" si="0"/>
        <v>20</v>
      </c>
      <c r="B24" s="6" t="s">
        <v>37</v>
      </c>
      <c r="C24" s="7">
        <v>12610</v>
      </c>
      <c r="D24" s="8">
        <v>10265</v>
      </c>
      <c r="E24" s="17">
        <v>1</v>
      </c>
      <c r="F24" s="18"/>
      <c r="G24" s="18">
        <v>2</v>
      </c>
      <c r="H24" s="18"/>
      <c r="I24" s="18"/>
      <c r="J24" s="19">
        <v>2</v>
      </c>
      <c r="K24" s="190"/>
    </row>
    <row r="25" spans="1:11" ht="15.75" customHeight="1" x14ac:dyDescent="0.25">
      <c r="A25" s="1">
        <f t="shared" si="0"/>
        <v>21</v>
      </c>
      <c r="B25" s="6" t="s">
        <v>38</v>
      </c>
      <c r="C25" s="7">
        <v>12120</v>
      </c>
      <c r="D25" s="8">
        <v>10250</v>
      </c>
      <c r="E25" s="17"/>
      <c r="F25" s="18"/>
      <c r="G25" s="18"/>
      <c r="H25" s="18"/>
      <c r="I25" s="18"/>
      <c r="J25" s="19"/>
      <c r="K25" s="190"/>
    </row>
    <row r="26" spans="1:11" ht="15.75" customHeight="1" x14ac:dyDescent="0.25">
      <c r="A26" s="1">
        <f t="shared" si="0"/>
        <v>22</v>
      </c>
      <c r="B26" s="6" t="s">
        <v>39</v>
      </c>
      <c r="C26" s="7">
        <v>8400</v>
      </c>
      <c r="D26" s="8">
        <v>7955</v>
      </c>
      <c r="E26" s="17"/>
      <c r="F26" s="18"/>
      <c r="G26" s="18"/>
      <c r="H26" s="18"/>
      <c r="I26" s="18"/>
      <c r="J26" s="19"/>
      <c r="K26" s="190"/>
    </row>
    <row r="27" spans="1:11" ht="15.75" customHeight="1" x14ac:dyDescent="0.25">
      <c r="A27" s="1">
        <f t="shared" si="0"/>
        <v>23</v>
      </c>
      <c r="B27" s="6" t="s">
        <v>40</v>
      </c>
      <c r="C27" s="7">
        <v>9640</v>
      </c>
      <c r="D27" s="8">
        <v>8768</v>
      </c>
      <c r="E27" s="27"/>
      <c r="F27" s="28"/>
      <c r="G27" s="28"/>
      <c r="H27" s="28"/>
      <c r="I27" s="28"/>
      <c r="J27" s="29"/>
      <c r="K27" s="190"/>
    </row>
    <row r="28" spans="1:11" ht="15.75" customHeight="1" x14ac:dyDescent="0.25">
      <c r="A28" s="1"/>
      <c r="B28" s="32" t="s">
        <v>41</v>
      </c>
      <c r="C28" s="33">
        <f t="shared" ref="C28:I28" si="1">SUM(C5:C27)</f>
        <v>285710</v>
      </c>
      <c r="D28" s="34">
        <f t="shared" si="1"/>
        <v>256802</v>
      </c>
      <c r="E28" s="35">
        <f t="shared" si="1"/>
        <v>1</v>
      </c>
      <c r="F28" s="35">
        <f t="shared" si="1"/>
        <v>1</v>
      </c>
      <c r="G28" s="35">
        <f t="shared" si="1"/>
        <v>4</v>
      </c>
      <c r="H28" s="35">
        <f t="shared" si="1"/>
        <v>3</v>
      </c>
      <c r="I28" s="35">
        <f t="shared" si="1"/>
        <v>5</v>
      </c>
      <c r="J28" s="35">
        <f>SUM(J5:J27)</f>
        <v>6</v>
      </c>
      <c r="K28" s="159">
        <f t="shared" ref="K28" si="2">SUM(K5:K27)</f>
        <v>0</v>
      </c>
    </row>
  </sheetData>
  <mergeCells count="6">
    <mergeCell ref="E1:K2"/>
    <mergeCell ref="B1:B4"/>
    <mergeCell ref="C1:C4"/>
    <mergeCell ref="D1:D4"/>
    <mergeCell ref="E3:J3"/>
    <mergeCell ref="K3:K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BB9F-D500-4702-87C4-F59D10A9DDE0}">
  <dimension ref="A1:FD29"/>
  <sheetViews>
    <sheetView topLeftCell="B12" workbookViewId="0">
      <selection activeCell="ER7" sqref="ER7"/>
    </sheetView>
  </sheetViews>
  <sheetFormatPr defaultColWidth="11" defaultRowHeight="15" x14ac:dyDescent="0.25"/>
  <cols>
    <col min="1" max="1" width="18" style="136" hidden="1" customWidth="1"/>
    <col min="2" max="2" width="16" style="136" customWidth="1"/>
    <col min="3" max="58" width="0" style="136" hidden="1" customWidth="1"/>
    <col min="59" max="59" width="6.85546875" style="136" bestFit="1" customWidth="1"/>
    <col min="60" max="63" width="5.7109375" style="136" customWidth="1"/>
    <col min="64" max="64" width="6.85546875" style="136" bestFit="1" customWidth="1"/>
    <col min="65" max="68" width="5.7109375" style="136" customWidth="1"/>
    <col min="69" max="93" width="0" style="136" hidden="1" customWidth="1"/>
    <col min="94" max="94" width="13" style="136" hidden="1" customWidth="1"/>
    <col min="95" max="101" width="0" style="136" hidden="1" customWidth="1"/>
    <col min="102" max="105" width="13" style="136" hidden="1" customWidth="1"/>
    <col min="106" max="129" width="0" style="136" hidden="1" customWidth="1"/>
    <col min="130" max="131" width="17" style="136" hidden="1" customWidth="1"/>
    <col min="132" max="132" width="0" style="136" hidden="1" customWidth="1"/>
    <col min="133" max="133" width="17" style="136" hidden="1" customWidth="1"/>
    <col min="134" max="134" width="0" style="136" hidden="1" customWidth="1"/>
    <col min="135" max="136" width="13" style="136" hidden="1" customWidth="1"/>
    <col min="137" max="137" width="17" style="136" hidden="1" customWidth="1"/>
    <col min="138" max="140" width="0" style="136" hidden="1" customWidth="1"/>
    <col min="141" max="141" width="6.85546875" style="136" bestFit="1" customWidth="1"/>
    <col min="142" max="145" width="5.7109375" style="136" customWidth="1"/>
    <col min="146" max="146" width="6.85546875" style="136" bestFit="1" customWidth="1"/>
    <col min="147" max="150" width="5.7109375" style="136" customWidth="1"/>
    <col min="151" max="16384" width="11" style="136"/>
  </cols>
  <sheetData>
    <row r="1" spans="1:160" ht="15.6" hidden="1" customHeight="1" x14ac:dyDescent="0.25">
      <c r="A1" s="366" t="s">
        <v>69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  <c r="BJ1" s="366"/>
      <c r="BK1" s="366"/>
      <c r="BL1" s="366"/>
      <c r="BM1" s="366"/>
      <c r="BN1" s="366"/>
      <c r="BO1" s="366"/>
      <c r="BP1" s="366"/>
      <c r="BQ1" s="366"/>
      <c r="BR1" s="366"/>
      <c r="BS1" s="366"/>
      <c r="BT1" s="366"/>
      <c r="BU1" s="366"/>
      <c r="BV1" s="366"/>
      <c r="BW1" s="366"/>
      <c r="BX1" s="366"/>
      <c r="BY1" s="366"/>
      <c r="BZ1" s="366"/>
      <c r="CA1" s="366"/>
      <c r="CB1" s="366"/>
      <c r="CC1" s="366"/>
      <c r="CD1" s="366"/>
      <c r="CE1" s="366"/>
      <c r="CF1" s="366"/>
      <c r="CG1" s="366"/>
      <c r="CH1" s="366"/>
      <c r="CI1" s="366"/>
      <c r="CJ1" s="366"/>
      <c r="CK1" s="366"/>
      <c r="CL1" s="366"/>
      <c r="CM1" s="366"/>
      <c r="CN1" s="366"/>
      <c r="CO1" s="366"/>
      <c r="CP1" s="366"/>
      <c r="CQ1" s="366"/>
      <c r="CR1" s="366"/>
      <c r="CS1" s="366"/>
      <c r="CT1" s="366"/>
      <c r="CU1" s="366"/>
      <c r="CV1" s="366"/>
      <c r="CW1" s="366"/>
      <c r="CX1" s="366"/>
      <c r="CY1" s="366"/>
      <c r="CZ1" s="366"/>
      <c r="DA1" s="366"/>
      <c r="DB1" s="366"/>
      <c r="DC1" s="366"/>
      <c r="DD1" s="366"/>
      <c r="DE1" s="366"/>
      <c r="DF1" s="366"/>
      <c r="DG1" s="366"/>
      <c r="DH1" s="366"/>
      <c r="DI1" s="366"/>
      <c r="DJ1" s="366"/>
      <c r="DK1" s="366"/>
      <c r="DL1" s="366"/>
      <c r="DM1" s="366"/>
      <c r="DN1" s="366"/>
      <c r="DO1" s="366"/>
      <c r="DP1" s="366"/>
      <c r="DQ1" s="366"/>
      <c r="DR1" s="366"/>
      <c r="DS1" s="366"/>
      <c r="DT1" s="366"/>
      <c r="DU1" s="366"/>
      <c r="DV1" s="366"/>
      <c r="DW1" s="366"/>
      <c r="DX1" s="366"/>
      <c r="DY1" s="366"/>
      <c r="DZ1" s="366"/>
      <c r="EA1" s="366"/>
      <c r="EB1" s="366"/>
      <c r="EC1" s="366"/>
      <c r="ED1" s="366"/>
      <c r="EE1" s="366"/>
      <c r="EF1" s="366"/>
      <c r="EG1" s="366"/>
      <c r="EH1" s="366"/>
      <c r="EI1" s="366"/>
      <c r="EJ1" s="366"/>
      <c r="EK1" s="366"/>
      <c r="EL1" s="366"/>
      <c r="EM1" s="366"/>
      <c r="EN1" s="366"/>
      <c r="EO1" s="366"/>
      <c r="EP1" s="366"/>
      <c r="EQ1" s="366"/>
      <c r="ER1" s="366"/>
      <c r="ES1" s="366"/>
      <c r="ET1" s="366"/>
      <c r="EU1" s="135"/>
      <c r="EV1" s="135"/>
      <c r="EW1" s="135"/>
      <c r="EX1" s="135"/>
      <c r="EY1" s="135"/>
      <c r="EZ1" s="135"/>
      <c r="FA1" s="135"/>
      <c r="FB1" s="135"/>
      <c r="FC1" s="135"/>
      <c r="FD1" s="135"/>
    </row>
    <row r="2" spans="1:160" ht="18.75" x14ac:dyDescent="0.3">
      <c r="A2" s="370" t="s">
        <v>70</v>
      </c>
      <c r="B2" s="373" t="s">
        <v>0</v>
      </c>
      <c r="C2" s="374" t="s">
        <v>71</v>
      </c>
      <c r="D2" s="374"/>
      <c r="E2" s="374"/>
      <c r="F2" s="374"/>
      <c r="G2" s="374"/>
      <c r="H2" s="374"/>
      <c r="I2" s="374"/>
      <c r="J2" s="374" t="s">
        <v>72</v>
      </c>
      <c r="K2" s="374"/>
      <c r="L2" s="374"/>
      <c r="M2" s="374"/>
      <c r="N2" s="374" t="s">
        <v>73</v>
      </c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 t="s">
        <v>74</v>
      </c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 t="s">
        <v>75</v>
      </c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374"/>
      <c r="CP2" s="374"/>
      <c r="CQ2" s="374"/>
      <c r="CR2" s="374"/>
      <c r="CS2" s="374"/>
      <c r="CT2" s="374"/>
      <c r="CU2" s="374"/>
      <c r="CV2" s="374"/>
      <c r="CW2" s="374"/>
      <c r="CX2" s="374"/>
      <c r="CY2" s="374"/>
      <c r="CZ2" s="374"/>
      <c r="DA2" s="374"/>
      <c r="DB2" s="374"/>
      <c r="DC2" s="374"/>
      <c r="DD2" s="374"/>
      <c r="DE2" s="374"/>
      <c r="DF2" s="374"/>
      <c r="DG2" s="374"/>
      <c r="DH2" s="374"/>
      <c r="DI2" s="374"/>
      <c r="DJ2" s="374"/>
      <c r="DK2" s="374"/>
      <c r="DL2" s="374"/>
      <c r="DM2" s="374"/>
      <c r="DN2" s="374"/>
      <c r="DO2" s="374"/>
      <c r="DP2" s="374"/>
      <c r="DQ2" s="374"/>
      <c r="DR2" s="374"/>
      <c r="DS2" s="374"/>
      <c r="DT2" s="374"/>
      <c r="DU2" s="374"/>
      <c r="DV2" s="374"/>
      <c r="DW2" s="374"/>
      <c r="DX2" s="374"/>
      <c r="DY2" s="374" t="s">
        <v>76</v>
      </c>
      <c r="DZ2" s="374"/>
      <c r="EA2" s="374"/>
      <c r="EB2" s="374"/>
      <c r="EC2" s="374"/>
      <c r="ED2" s="374" t="s">
        <v>77</v>
      </c>
      <c r="EE2" s="374"/>
      <c r="EF2" s="371"/>
      <c r="EG2" s="371"/>
      <c r="EH2" s="371"/>
      <c r="EI2" s="371"/>
      <c r="EJ2" s="371"/>
      <c r="EK2" s="367" t="s">
        <v>78</v>
      </c>
      <c r="EL2" s="368"/>
      <c r="EM2" s="368"/>
      <c r="EN2" s="368"/>
      <c r="EO2" s="368"/>
      <c r="EP2" s="368"/>
      <c r="EQ2" s="368"/>
      <c r="ER2" s="368"/>
      <c r="ES2" s="368"/>
      <c r="ET2" s="369"/>
    </row>
    <row r="3" spans="1:160" ht="15.75" x14ac:dyDescent="0.25">
      <c r="A3" s="371"/>
      <c r="B3" s="371"/>
      <c r="C3" s="373" t="s">
        <v>79</v>
      </c>
      <c r="D3" s="373"/>
      <c r="E3" s="373"/>
      <c r="F3" s="373"/>
      <c r="G3" s="373"/>
      <c r="H3" s="373"/>
      <c r="I3" s="373"/>
      <c r="J3" s="375" t="s">
        <v>79</v>
      </c>
      <c r="K3" s="375"/>
      <c r="L3" s="375"/>
      <c r="M3" s="375"/>
      <c r="N3" s="370" t="s">
        <v>80</v>
      </c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6" t="s">
        <v>3</v>
      </c>
      <c r="AD3" s="376"/>
      <c r="AE3" s="376"/>
      <c r="AF3" s="376"/>
      <c r="AG3" s="376"/>
      <c r="AH3" s="376"/>
      <c r="AI3" s="376"/>
      <c r="AJ3" s="376" t="s">
        <v>81</v>
      </c>
      <c r="AK3" s="376"/>
      <c r="AL3" s="376"/>
      <c r="AM3" s="376"/>
      <c r="AN3" s="376"/>
      <c r="AO3" s="376"/>
      <c r="AP3" s="376"/>
      <c r="AQ3" s="376" t="s">
        <v>45</v>
      </c>
      <c r="AR3" s="376"/>
      <c r="AS3" s="376"/>
      <c r="AT3" s="376"/>
      <c r="AU3" s="376"/>
      <c r="AV3" s="376"/>
      <c r="AW3" s="376"/>
      <c r="AX3" s="376" t="s">
        <v>52</v>
      </c>
      <c r="AY3" s="376"/>
      <c r="AZ3" s="376"/>
      <c r="BA3" s="376"/>
      <c r="BB3" s="376"/>
      <c r="BC3" s="376"/>
      <c r="BD3" s="376"/>
      <c r="BE3" s="376"/>
      <c r="BF3" s="376"/>
      <c r="BG3" s="365" t="s">
        <v>82</v>
      </c>
      <c r="BH3" s="365"/>
      <c r="BI3" s="365"/>
      <c r="BJ3" s="365"/>
      <c r="BK3" s="365"/>
      <c r="BL3" s="365" t="s">
        <v>83</v>
      </c>
      <c r="BM3" s="365"/>
      <c r="BN3" s="365"/>
      <c r="BO3" s="365"/>
      <c r="BP3" s="365"/>
      <c r="BQ3" s="376" t="s">
        <v>84</v>
      </c>
      <c r="BR3" s="376"/>
      <c r="BS3" s="376"/>
      <c r="BT3" s="376"/>
      <c r="BU3" s="376"/>
      <c r="BV3" s="376" t="s">
        <v>85</v>
      </c>
      <c r="BW3" s="376"/>
      <c r="BX3" s="376"/>
      <c r="BY3" s="376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65" t="s">
        <v>82</v>
      </c>
      <c r="EL3" s="365"/>
      <c r="EM3" s="365"/>
      <c r="EN3" s="365"/>
      <c r="EO3" s="365"/>
      <c r="EP3" s="365" t="s">
        <v>83</v>
      </c>
      <c r="EQ3" s="365"/>
      <c r="ER3" s="365"/>
      <c r="ES3" s="365"/>
      <c r="ET3" s="365"/>
    </row>
    <row r="4" spans="1:160" ht="31.5" x14ac:dyDescent="0.25">
      <c r="A4" s="371"/>
      <c r="B4" s="371"/>
      <c r="C4" s="373"/>
      <c r="D4" s="373"/>
      <c r="E4" s="373"/>
      <c r="F4" s="373"/>
      <c r="G4" s="373"/>
      <c r="H4" s="373"/>
      <c r="I4" s="373"/>
      <c r="J4" s="375"/>
      <c r="K4" s="375"/>
      <c r="L4" s="375"/>
      <c r="M4" s="375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7" t="s">
        <v>86</v>
      </c>
      <c r="AD4" s="376"/>
      <c r="AE4" s="376"/>
      <c r="AF4" s="376"/>
      <c r="AG4" s="376"/>
      <c r="AH4" s="376" t="s">
        <v>87</v>
      </c>
      <c r="AI4" s="376"/>
      <c r="AJ4" s="377" t="s">
        <v>86</v>
      </c>
      <c r="AK4" s="376"/>
      <c r="AL4" s="376"/>
      <c r="AM4" s="376"/>
      <c r="AN4" s="376"/>
      <c r="AO4" s="376" t="s">
        <v>87</v>
      </c>
      <c r="AP4" s="376"/>
      <c r="AQ4" s="377" t="s">
        <v>86</v>
      </c>
      <c r="AR4" s="376"/>
      <c r="AS4" s="376"/>
      <c r="AT4" s="376"/>
      <c r="AU4" s="376"/>
      <c r="AV4" s="376" t="s">
        <v>87</v>
      </c>
      <c r="AW4" s="376"/>
      <c r="AX4" s="377" t="s">
        <v>86</v>
      </c>
      <c r="AY4" s="376"/>
      <c r="AZ4" s="376"/>
      <c r="BA4" s="376"/>
      <c r="BB4" s="376"/>
      <c r="BC4" s="376"/>
      <c r="BD4" s="376"/>
      <c r="BE4" s="376" t="s">
        <v>87</v>
      </c>
      <c r="BF4" s="376"/>
      <c r="BG4" s="378" t="s">
        <v>86</v>
      </c>
      <c r="BH4" s="365"/>
      <c r="BI4" s="365"/>
      <c r="BJ4" s="365" t="s">
        <v>87</v>
      </c>
      <c r="BK4" s="365"/>
      <c r="BL4" s="364" t="s">
        <v>86</v>
      </c>
      <c r="BM4" s="365"/>
      <c r="BN4" s="365"/>
      <c r="BO4" s="365" t="s">
        <v>87</v>
      </c>
      <c r="BP4" s="365"/>
      <c r="BQ4" s="377" t="s">
        <v>86</v>
      </c>
      <c r="BR4" s="376"/>
      <c r="BS4" s="376"/>
      <c r="BT4" s="376" t="s">
        <v>87</v>
      </c>
      <c r="BU4" s="376"/>
      <c r="BV4" s="377" t="s">
        <v>86</v>
      </c>
      <c r="BW4" s="376"/>
      <c r="BX4" s="376"/>
      <c r="BY4" s="137" t="s">
        <v>87</v>
      </c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64" t="s">
        <v>86</v>
      </c>
      <c r="EL4" s="365"/>
      <c r="EM4" s="365"/>
      <c r="EN4" s="365" t="s">
        <v>87</v>
      </c>
      <c r="EO4" s="365"/>
      <c r="EP4" s="364" t="s">
        <v>86</v>
      </c>
      <c r="EQ4" s="365"/>
      <c r="ER4" s="365"/>
      <c r="ES4" s="365" t="s">
        <v>87</v>
      </c>
      <c r="ET4" s="365"/>
    </row>
    <row r="5" spans="1:160" s="212" customFormat="1" ht="47.25" x14ac:dyDescent="0.25">
      <c r="A5" s="372"/>
      <c r="B5" s="372"/>
      <c r="C5" s="204" t="s">
        <v>88</v>
      </c>
      <c r="D5" s="204" t="s">
        <v>89</v>
      </c>
      <c r="E5" s="204" t="s">
        <v>90</v>
      </c>
      <c r="F5" s="204" t="s">
        <v>91</v>
      </c>
      <c r="G5" s="204" t="s">
        <v>92</v>
      </c>
      <c r="H5" s="204" t="s">
        <v>93</v>
      </c>
      <c r="I5" s="204" t="s">
        <v>94</v>
      </c>
      <c r="J5" s="205" t="s">
        <v>88</v>
      </c>
      <c r="K5" s="205" t="s">
        <v>89</v>
      </c>
      <c r="L5" s="205" t="s">
        <v>90</v>
      </c>
      <c r="M5" s="205" t="s">
        <v>91</v>
      </c>
      <c r="N5" s="204" t="s">
        <v>95</v>
      </c>
      <c r="O5" s="204" t="s">
        <v>96</v>
      </c>
      <c r="P5" s="204" t="s">
        <v>97</v>
      </c>
      <c r="Q5" s="204" t="s">
        <v>98</v>
      </c>
      <c r="R5" s="204" t="s">
        <v>99</v>
      </c>
      <c r="S5" s="204" t="s">
        <v>100</v>
      </c>
      <c r="T5" s="204" t="s">
        <v>101</v>
      </c>
      <c r="U5" s="204" t="s">
        <v>102</v>
      </c>
      <c r="V5" s="204" t="s">
        <v>103</v>
      </c>
      <c r="W5" s="204" t="s">
        <v>104</v>
      </c>
      <c r="X5" s="204" t="s">
        <v>105</v>
      </c>
      <c r="Y5" s="204" t="s">
        <v>106</v>
      </c>
      <c r="Z5" s="204" t="s">
        <v>107</v>
      </c>
      <c r="AA5" s="204" t="s">
        <v>108</v>
      </c>
      <c r="AB5" s="204" t="s">
        <v>109</v>
      </c>
      <c r="AC5" s="206" t="s">
        <v>41</v>
      </c>
      <c r="AD5" s="207" t="s">
        <v>14</v>
      </c>
      <c r="AE5" s="207" t="s">
        <v>110</v>
      </c>
      <c r="AF5" s="207" t="s">
        <v>111</v>
      </c>
      <c r="AG5" s="207" t="s">
        <v>112</v>
      </c>
      <c r="AH5" s="207" t="s">
        <v>113</v>
      </c>
      <c r="AI5" s="207" t="s">
        <v>114</v>
      </c>
      <c r="AJ5" s="206" t="s">
        <v>41</v>
      </c>
      <c r="AK5" s="207" t="s">
        <v>14</v>
      </c>
      <c r="AL5" s="207" t="s">
        <v>110</v>
      </c>
      <c r="AM5" s="207" t="s">
        <v>111</v>
      </c>
      <c r="AN5" s="207" t="s">
        <v>112</v>
      </c>
      <c r="AO5" s="207" t="s">
        <v>113</v>
      </c>
      <c r="AP5" s="207" t="s">
        <v>114</v>
      </c>
      <c r="AQ5" s="206" t="s">
        <v>41</v>
      </c>
      <c r="AR5" s="207" t="s">
        <v>115</v>
      </c>
      <c r="AS5" s="207" t="s">
        <v>116</v>
      </c>
      <c r="AT5" s="207" t="s">
        <v>117</v>
      </c>
      <c r="AU5" s="207" t="s">
        <v>118</v>
      </c>
      <c r="AV5" s="207" t="s">
        <v>113</v>
      </c>
      <c r="AW5" s="207" t="s">
        <v>114</v>
      </c>
      <c r="AX5" s="206" t="s">
        <v>41</v>
      </c>
      <c r="AY5" s="207" t="s">
        <v>119</v>
      </c>
      <c r="AZ5" s="207" t="s">
        <v>120</v>
      </c>
      <c r="BA5" s="207" t="s">
        <v>121</v>
      </c>
      <c r="BB5" s="207" t="s">
        <v>122</v>
      </c>
      <c r="BC5" s="207" t="s">
        <v>123</v>
      </c>
      <c r="BD5" s="207" t="s">
        <v>124</v>
      </c>
      <c r="BE5" s="207" t="s">
        <v>113</v>
      </c>
      <c r="BF5" s="225" t="s">
        <v>114</v>
      </c>
      <c r="BG5" s="227" t="s">
        <v>41</v>
      </c>
      <c r="BH5" s="226" t="s">
        <v>125</v>
      </c>
      <c r="BI5" s="222" t="s">
        <v>126</v>
      </c>
      <c r="BJ5" s="213" t="s">
        <v>113</v>
      </c>
      <c r="BK5" s="213" t="s">
        <v>114</v>
      </c>
      <c r="BL5" s="208" t="s">
        <v>41</v>
      </c>
      <c r="BM5" s="222" t="s">
        <v>127</v>
      </c>
      <c r="BN5" s="222" t="s">
        <v>128</v>
      </c>
      <c r="BO5" s="213" t="s">
        <v>113</v>
      </c>
      <c r="BP5" s="213" t="s">
        <v>114</v>
      </c>
      <c r="BQ5" s="206" t="s">
        <v>41</v>
      </c>
      <c r="BR5" s="207" t="s">
        <v>129</v>
      </c>
      <c r="BS5" s="207" t="s">
        <v>130</v>
      </c>
      <c r="BT5" s="207" t="s">
        <v>113</v>
      </c>
      <c r="BU5" s="207" t="s">
        <v>114</v>
      </c>
      <c r="BV5" s="206" t="s">
        <v>41</v>
      </c>
      <c r="BW5" s="207" t="s">
        <v>131</v>
      </c>
      <c r="BX5" s="207" t="s">
        <v>132</v>
      </c>
      <c r="BY5" s="207" t="s">
        <v>114</v>
      </c>
      <c r="BZ5" s="209" t="s">
        <v>96</v>
      </c>
      <c r="CA5" s="209" t="s">
        <v>97</v>
      </c>
      <c r="CB5" s="209" t="s">
        <v>98</v>
      </c>
      <c r="CC5" s="209" t="s">
        <v>99</v>
      </c>
      <c r="CD5" s="209" t="s">
        <v>100</v>
      </c>
      <c r="CE5" s="209" t="s">
        <v>101</v>
      </c>
      <c r="CF5" s="209" t="s">
        <v>102</v>
      </c>
      <c r="CG5" s="209" t="s">
        <v>103</v>
      </c>
      <c r="CH5" s="209" t="s">
        <v>104</v>
      </c>
      <c r="CI5" s="209" t="s">
        <v>105</v>
      </c>
      <c r="CJ5" s="209" t="s">
        <v>106</v>
      </c>
      <c r="CK5" s="209" t="s">
        <v>95</v>
      </c>
      <c r="CL5" s="209" t="s">
        <v>107</v>
      </c>
      <c r="CM5" s="209" t="s">
        <v>108</v>
      </c>
      <c r="CN5" s="209" t="s">
        <v>109</v>
      </c>
      <c r="CO5" s="209" t="s">
        <v>133</v>
      </c>
      <c r="CP5" s="209" t="s">
        <v>134</v>
      </c>
      <c r="CQ5" s="209" t="s">
        <v>135</v>
      </c>
      <c r="CR5" s="209" t="s">
        <v>136</v>
      </c>
      <c r="CS5" s="209" t="s">
        <v>137</v>
      </c>
      <c r="CT5" s="209" t="s">
        <v>138</v>
      </c>
      <c r="CU5" s="209" t="s">
        <v>139</v>
      </c>
      <c r="CV5" s="209" t="s">
        <v>140</v>
      </c>
      <c r="CW5" s="209" t="s">
        <v>141</v>
      </c>
      <c r="CX5" s="209" t="s">
        <v>142</v>
      </c>
      <c r="CY5" s="209" t="s">
        <v>143</v>
      </c>
      <c r="CZ5" s="209" t="s">
        <v>144</v>
      </c>
      <c r="DA5" s="209" t="s">
        <v>145</v>
      </c>
      <c r="DB5" s="209" t="s">
        <v>146</v>
      </c>
      <c r="DC5" s="209" t="s">
        <v>147</v>
      </c>
      <c r="DD5" s="209" t="s">
        <v>148</v>
      </c>
      <c r="DE5" s="209" t="s">
        <v>149</v>
      </c>
      <c r="DF5" s="209" t="s">
        <v>150</v>
      </c>
      <c r="DG5" s="209" t="s">
        <v>151</v>
      </c>
      <c r="DH5" s="209" t="s">
        <v>152</v>
      </c>
      <c r="DI5" s="209" t="s">
        <v>153</v>
      </c>
      <c r="DJ5" s="210" t="s">
        <v>154</v>
      </c>
      <c r="DK5" s="209" t="s">
        <v>155</v>
      </c>
      <c r="DL5" s="209" t="s">
        <v>156</v>
      </c>
      <c r="DM5" s="209" t="s">
        <v>157</v>
      </c>
      <c r="DN5" s="209" t="s">
        <v>158</v>
      </c>
      <c r="DO5" s="209" t="s">
        <v>159</v>
      </c>
      <c r="DP5" s="209" t="s">
        <v>160</v>
      </c>
      <c r="DQ5" s="209" t="s">
        <v>161</v>
      </c>
      <c r="DR5" s="209" t="s">
        <v>162</v>
      </c>
      <c r="DS5" s="209" t="s">
        <v>163</v>
      </c>
      <c r="DT5" s="209" t="s">
        <v>164</v>
      </c>
      <c r="DU5" s="209" t="s">
        <v>165</v>
      </c>
      <c r="DV5" s="209" t="s">
        <v>166</v>
      </c>
      <c r="DW5" s="209" t="s">
        <v>167</v>
      </c>
      <c r="DX5" s="210" t="s">
        <v>168</v>
      </c>
      <c r="DY5" s="209" t="s">
        <v>169</v>
      </c>
      <c r="DZ5" s="209" t="s">
        <v>170</v>
      </c>
      <c r="EA5" s="209" t="s">
        <v>171</v>
      </c>
      <c r="EB5" s="209" t="s">
        <v>172</v>
      </c>
      <c r="EC5" s="209" t="s">
        <v>173</v>
      </c>
      <c r="ED5" s="211" t="s">
        <v>174</v>
      </c>
      <c r="EE5" s="211" t="s">
        <v>175</v>
      </c>
      <c r="EF5" s="211" t="s">
        <v>176</v>
      </c>
      <c r="EG5" s="211" t="s">
        <v>177</v>
      </c>
      <c r="EH5" s="211" t="s">
        <v>178</v>
      </c>
      <c r="EI5" s="211" t="s">
        <v>179</v>
      </c>
      <c r="EJ5" s="211" t="s">
        <v>180</v>
      </c>
      <c r="EK5" s="208" t="s">
        <v>41</v>
      </c>
      <c r="EL5" s="220" t="s">
        <v>125</v>
      </c>
      <c r="EM5" s="220" t="s">
        <v>126</v>
      </c>
      <c r="EN5" s="219" t="s">
        <v>113</v>
      </c>
      <c r="EO5" s="219" t="s">
        <v>114</v>
      </c>
      <c r="EP5" s="208" t="s">
        <v>41</v>
      </c>
      <c r="EQ5" s="220" t="s">
        <v>127</v>
      </c>
      <c r="ER5" s="220" t="s">
        <v>128</v>
      </c>
      <c r="ES5" s="219" t="s">
        <v>113</v>
      </c>
      <c r="ET5" s="219" t="s">
        <v>114</v>
      </c>
    </row>
    <row r="6" spans="1:160" ht="15.75" x14ac:dyDescent="0.25">
      <c r="A6" s="135" t="s">
        <v>181</v>
      </c>
      <c r="B6" s="138" t="s">
        <v>182</v>
      </c>
      <c r="C6" s="135"/>
      <c r="D6" s="135"/>
      <c r="E6" s="135"/>
      <c r="F6" s="135"/>
      <c r="G6" s="135"/>
      <c r="H6" s="135"/>
      <c r="I6" s="139"/>
      <c r="J6" s="135"/>
      <c r="K6" s="135"/>
      <c r="L6" s="135"/>
      <c r="M6" s="139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9"/>
      <c r="AC6" s="135">
        <v>23</v>
      </c>
      <c r="AD6" s="135">
        <v>8</v>
      </c>
      <c r="AE6" s="135">
        <v>7</v>
      </c>
      <c r="AF6" s="135">
        <v>4</v>
      </c>
      <c r="AG6" s="135">
        <v>4</v>
      </c>
      <c r="AH6" s="135">
        <v>1</v>
      </c>
      <c r="AI6" s="139"/>
      <c r="AJ6" s="135"/>
      <c r="AK6" s="135"/>
      <c r="AL6" s="135"/>
      <c r="AM6" s="135"/>
      <c r="AN6" s="135"/>
      <c r="AO6" s="135"/>
      <c r="AP6" s="139"/>
      <c r="AQ6" s="135">
        <v>81</v>
      </c>
      <c r="AR6" s="135">
        <v>30</v>
      </c>
      <c r="AS6" s="135">
        <v>34</v>
      </c>
      <c r="AT6" s="135">
        <v>9</v>
      </c>
      <c r="AU6" s="135">
        <v>8</v>
      </c>
      <c r="AV6" s="135">
        <v>12</v>
      </c>
      <c r="AW6" s="139"/>
      <c r="AX6" s="135">
        <v>43</v>
      </c>
      <c r="AY6" s="135">
        <v>9</v>
      </c>
      <c r="AZ6" s="135">
        <v>5</v>
      </c>
      <c r="BA6" s="135">
        <v>3</v>
      </c>
      <c r="BB6" s="135">
        <v>5</v>
      </c>
      <c r="BC6" s="135">
        <v>13</v>
      </c>
      <c r="BD6" s="135">
        <v>8</v>
      </c>
      <c r="BE6" s="135">
        <v>1</v>
      </c>
      <c r="BF6" s="135"/>
      <c r="BG6" s="140">
        <f>BH6+BI6</f>
        <v>0</v>
      </c>
      <c r="BH6" s="223"/>
      <c r="BI6" s="223"/>
      <c r="BJ6" s="214"/>
      <c r="BK6" s="214"/>
      <c r="BL6" s="140">
        <f>BM6+BN6</f>
        <v>0</v>
      </c>
      <c r="BM6" s="223"/>
      <c r="BN6" s="223"/>
      <c r="BO6" s="214"/>
      <c r="BP6" s="217"/>
      <c r="BQ6" s="18"/>
      <c r="BR6" s="18"/>
      <c r="BS6" s="18"/>
      <c r="BT6" s="18"/>
      <c r="BU6" s="19"/>
      <c r="BV6" s="18"/>
      <c r="BW6" s="18"/>
      <c r="BX6" s="18"/>
      <c r="BY6" s="19"/>
      <c r="BZ6" s="18"/>
      <c r="CA6" s="18">
        <v>3</v>
      </c>
      <c r="CB6" s="18">
        <v>8</v>
      </c>
      <c r="CC6" s="18">
        <v>2</v>
      </c>
      <c r="CD6" s="18"/>
      <c r="CE6" s="18"/>
      <c r="CF6" s="18"/>
      <c r="CG6" s="18"/>
      <c r="CH6" s="18"/>
      <c r="CI6" s="18"/>
      <c r="CJ6" s="18"/>
      <c r="CK6" s="18">
        <v>11</v>
      </c>
      <c r="CL6" s="18"/>
      <c r="CM6" s="18"/>
      <c r="CN6" s="18"/>
      <c r="CO6" s="18"/>
      <c r="CP6" s="18">
        <v>1</v>
      </c>
      <c r="CQ6" s="18"/>
      <c r="CR6" s="18">
        <v>5</v>
      </c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>
        <v>1</v>
      </c>
      <c r="DG6" s="18"/>
      <c r="DH6" s="18"/>
      <c r="DI6" s="18"/>
      <c r="DJ6" s="19">
        <v>1</v>
      </c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9">
        <v>0</v>
      </c>
      <c r="DY6" s="18"/>
      <c r="DZ6" s="18">
        <v>51</v>
      </c>
      <c r="EA6" s="18"/>
      <c r="EB6" s="18"/>
      <c r="EC6" s="19"/>
      <c r="ED6" s="18"/>
      <c r="EE6" s="18"/>
      <c r="EF6" s="18"/>
      <c r="EG6" s="18"/>
      <c r="EH6" s="18"/>
      <c r="EI6" s="18"/>
      <c r="EJ6" s="18"/>
      <c r="EK6" s="140">
        <f>EL6+EM6</f>
        <v>1</v>
      </c>
      <c r="EL6" s="223"/>
      <c r="EM6" s="223">
        <v>1</v>
      </c>
      <c r="EN6" s="214"/>
      <c r="EO6" s="217" t="s">
        <v>183</v>
      </c>
      <c r="EP6" s="140">
        <f>EQ6+ER6</f>
        <v>1</v>
      </c>
      <c r="EQ6" s="223"/>
      <c r="ER6" s="223">
        <v>1</v>
      </c>
      <c r="ES6" s="214"/>
      <c r="ET6" s="217" t="s">
        <v>183</v>
      </c>
    </row>
    <row r="7" spans="1:160" ht="15.75" x14ac:dyDescent="0.25">
      <c r="A7" s="135" t="s">
        <v>181</v>
      </c>
      <c r="B7" s="138" t="s">
        <v>19</v>
      </c>
      <c r="C7" s="135"/>
      <c r="D7" s="135"/>
      <c r="E7" s="135"/>
      <c r="F7" s="135"/>
      <c r="G7" s="135"/>
      <c r="H7" s="135"/>
      <c r="I7" s="139"/>
      <c r="J7" s="135"/>
      <c r="K7" s="135"/>
      <c r="L7" s="135"/>
      <c r="M7" s="139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9"/>
      <c r="AC7" s="135">
        <v>4</v>
      </c>
      <c r="AD7" s="135">
        <v>1</v>
      </c>
      <c r="AE7" s="135">
        <v>1</v>
      </c>
      <c r="AF7" s="135"/>
      <c r="AG7" s="135">
        <v>2</v>
      </c>
      <c r="AH7" s="135"/>
      <c r="AI7" s="139"/>
      <c r="AJ7" s="135"/>
      <c r="AK7" s="135"/>
      <c r="AL7" s="135"/>
      <c r="AM7" s="135"/>
      <c r="AN7" s="135"/>
      <c r="AO7" s="135"/>
      <c r="AP7" s="139"/>
      <c r="AQ7" s="135">
        <v>14</v>
      </c>
      <c r="AR7" s="135">
        <v>11</v>
      </c>
      <c r="AS7" s="135">
        <v>1</v>
      </c>
      <c r="AT7" s="135"/>
      <c r="AU7" s="135">
        <v>2</v>
      </c>
      <c r="AV7" s="135">
        <v>16</v>
      </c>
      <c r="AW7" s="139"/>
      <c r="AX7" s="135">
        <v>16</v>
      </c>
      <c r="AY7" s="135">
        <v>2</v>
      </c>
      <c r="AZ7" s="135">
        <v>4</v>
      </c>
      <c r="BA7" s="135">
        <v>2</v>
      </c>
      <c r="BB7" s="135"/>
      <c r="BC7" s="135">
        <v>4</v>
      </c>
      <c r="BD7" s="135">
        <v>4</v>
      </c>
      <c r="BE7" s="135"/>
      <c r="BF7" s="135"/>
      <c r="BG7" s="140">
        <f>BH7+BI7</f>
        <v>1</v>
      </c>
      <c r="BH7" s="223">
        <v>1</v>
      </c>
      <c r="BI7" s="223"/>
      <c r="BJ7" s="214"/>
      <c r="BK7" s="214"/>
      <c r="BL7" s="140">
        <f>BM7+BN7</f>
        <v>0</v>
      </c>
      <c r="BM7" s="223"/>
      <c r="BN7" s="223"/>
      <c r="BO7" s="214"/>
      <c r="BP7" s="217"/>
      <c r="BQ7" s="18"/>
      <c r="BR7" s="18"/>
      <c r="BS7" s="18"/>
      <c r="BT7" s="18"/>
      <c r="BU7" s="19"/>
      <c r="BV7" s="18"/>
      <c r="BW7" s="18"/>
      <c r="BX7" s="18"/>
      <c r="BY7" s="19"/>
      <c r="BZ7" s="18"/>
      <c r="CA7" s="18">
        <v>4</v>
      </c>
      <c r="CB7" s="18">
        <v>7</v>
      </c>
      <c r="CC7" s="18"/>
      <c r="CD7" s="18"/>
      <c r="CE7" s="18"/>
      <c r="CF7" s="18"/>
      <c r="CG7" s="18">
        <v>1</v>
      </c>
      <c r="CH7" s="18"/>
      <c r="CI7" s="18">
        <v>1</v>
      </c>
      <c r="CJ7" s="18"/>
      <c r="CK7" s="18">
        <v>12</v>
      </c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9">
        <v>0</v>
      </c>
      <c r="DK7" s="18"/>
      <c r="DL7" s="18"/>
      <c r="DM7" s="18">
        <v>1</v>
      </c>
      <c r="DN7" s="18">
        <v>1</v>
      </c>
      <c r="DO7" s="18"/>
      <c r="DP7" s="18"/>
      <c r="DQ7" s="18"/>
      <c r="DR7" s="18"/>
      <c r="DS7" s="18"/>
      <c r="DT7" s="18"/>
      <c r="DU7" s="18"/>
      <c r="DV7" s="18"/>
      <c r="DW7" s="18"/>
      <c r="DX7" s="19">
        <v>2</v>
      </c>
      <c r="DY7" s="18"/>
      <c r="DZ7" s="18">
        <v>34</v>
      </c>
      <c r="EA7" s="18"/>
      <c r="EB7" s="18"/>
      <c r="EC7" s="19"/>
      <c r="ED7" s="18"/>
      <c r="EE7" s="18"/>
      <c r="EF7" s="18"/>
      <c r="EG7" s="18"/>
      <c r="EH7" s="18"/>
      <c r="EI7" s="18"/>
      <c r="EJ7" s="18"/>
      <c r="EK7" s="140">
        <f>EL7+EM7</f>
        <v>0</v>
      </c>
      <c r="EL7" s="223"/>
      <c r="EM7" s="223"/>
      <c r="EN7" s="214"/>
      <c r="EO7" s="217" t="s">
        <v>183</v>
      </c>
      <c r="EP7" s="140">
        <f>EQ7+ER7</f>
        <v>1</v>
      </c>
      <c r="EQ7" s="223">
        <v>1</v>
      </c>
      <c r="ER7" s="223"/>
      <c r="ES7" s="214"/>
      <c r="ET7" s="217" t="s">
        <v>183</v>
      </c>
    </row>
    <row r="8" spans="1:160" ht="15.75" x14ac:dyDescent="0.25">
      <c r="A8" s="135" t="s">
        <v>181</v>
      </c>
      <c r="B8" s="138" t="s">
        <v>20</v>
      </c>
      <c r="C8" s="135"/>
      <c r="D8" s="135"/>
      <c r="E8" s="135"/>
      <c r="F8" s="135"/>
      <c r="G8" s="135"/>
      <c r="H8" s="135"/>
      <c r="I8" s="139"/>
      <c r="J8" s="135"/>
      <c r="K8" s="135"/>
      <c r="L8" s="135"/>
      <c r="M8" s="139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9"/>
      <c r="AC8" s="135">
        <v>16</v>
      </c>
      <c r="AD8" s="135">
        <v>8</v>
      </c>
      <c r="AE8" s="135">
        <v>5</v>
      </c>
      <c r="AF8" s="135"/>
      <c r="AG8" s="135">
        <v>3</v>
      </c>
      <c r="AH8" s="135">
        <v>1</v>
      </c>
      <c r="AI8" s="139"/>
      <c r="AJ8" s="135"/>
      <c r="AK8" s="135"/>
      <c r="AL8" s="135"/>
      <c r="AM8" s="135"/>
      <c r="AN8" s="135"/>
      <c r="AO8" s="135"/>
      <c r="AP8" s="139"/>
      <c r="AQ8" s="135">
        <v>81</v>
      </c>
      <c r="AR8" s="135">
        <v>32</v>
      </c>
      <c r="AS8" s="135">
        <v>26</v>
      </c>
      <c r="AT8" s="135">
        <v>14</v>
      </c>
      <c r="AU8" s="135">
        <v>9</v>
      </c>
      <c r="AV8" s="135">
        <v>18</v>
      </c>
      <c r="AW8" s="139"/>
      <c r="AX8" s="135">
        <v>32</v>
      </c>
      <c r="AY8" s="135">
        <v>5</v>
      </c>
      <c r="AZ8" s="135">
        <v>3</v>
      </c>
      <c r="BA8" s="135">
        <v>2</v>
      </c>
      <c r="BB8" s="135">
        <v>5</v>
      </c>
      <c r="BC8" s="135">
        <v>10</v>
      </c>
      <c r="BD8" s="135">
        <v>7</v>
      </c>
      <c r="BE8" s="135">
        <v>1</v>
      </c>
      <c r="BF8" s="135"/>
      <c r="BG8" s="140">
        <f t="shared" ref="BG8:BG28" si="0">BH8+BI8</f>
        <v>0</v>
      </c>
      <c r="BH8" s="223"/>
      <c r="BI8" s="223"/>
      <c r="BJ8" s="214"/>
      <c r="BK8" s="214"/>
      <c r="BL8" s="140">
        <f t="shared" ref="BL8:BL28" si="1">BM8+BN8</f>
        <v>4</v>
      </c>
      <c r="BM8" s="223">
        <v>1</v>
      </c>
      <c r="BN8" s="223">
        <v>3</v>
      </c>
      <c r="BO8" s="214"/>
      <c r="BP8" s="217"/>
      <c r="BQ8" s="18"/>
      <c r="BR8" s="18"/>
      <c r="BS8" s="18"/>
      <c r="BT8" s="18">
        <v>1</v>
      </c>
      <c r="BU8" s="19"/>
      <c r="BV8" s="18"/>
      <c r="BW8" s="18"/>
      <c r="BX8" s="18"/>
      <c r="BY8" s="19"/>
      <c r="BZ8" s="18"/>
      <c r="CA8" s="18">
        <v>10</v>
      </c>
      <c r="CB8" s="18">
        <v>12</v>
      </c>
      <c r="CC8" s="18">
        <v>13</v>
      </c>
      <c r="CD8" s="18">
        <v>1</v>
      </c>
      <c r="CE8" s="18"/>
      <c r="CF8" s="18"/>
      <c r="CG8" s="18">
        <v>1</v>
      </c>
      <c r="CH8" s="18"/>
      <c r="CI8" s="18"/>
      <c r="CJ8" s="18"/>
      <c r="CK8" s="18">
        <v>27</v>
      </c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>
        <v>22</v>
      </c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9">
        <v>0</v>
      </c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9">
        <v>0</v>
      </c>
      <c r="DY8" s="18"/>
      <c r="DZ8" s="18">
        <v>87</v>
      </c>
      <c r="EA8" s="18"/>
      <c r="EB8" s="18"/>
      <c r="EC8" s="19"/>
      <c r="ED8" s="18"/>
      <c r="EE8" s="18"/>
      <c r="EF8" s="18"/>
      <c r="EG8" s="18"/>
      <c r="EH8" s="18"/>
      <c r="EI8" s="18"/>
      <c r="EJ8" s="18"/>
      <c r="EK8" s="140">
        <f t="shared" ref="EK8:EK28" si="2">EL8+EM8</f>
        <v>0</v>
      </c>
      <c r="EL8" s="223"/>
      <c r="EM8" s="223"/>
      <c r="EN8" s="214"/>
      <c r="EO8" s="217" t="s">
        <v>183</v>
      </c>
      <c r="EP8" s="140">
        <f t="shared" ref="EP8:EP28" si="3">EQ8+ER8</f>
        <v>4</v>
      </c>
      <c r="EQ8" s="223">
        <v>2</v>
      </c>
      <c r="ER8" s="223">
        <v>2</v>
      </c>
      <c r="ES8" s="214"/>
      <c r="ET8" s="217" t="s">
        <v>183</v>
      </c>
    </row>
    <row r="9" spans="1:160" ht="15.75" x14ac:dyDescent="0.25">
      <c r="A9" s="135" t="s">
        <v>181</v>
      </c>
      <c r="B9" s="138" t="s">
        <v>21</v>
      </c>
      <c r="C9" s="135"/>
      <c r="D9" s="135"/>
      <c r="E9" s="135"/>
      <c r="F9" s="135"/>
      <c r="G9" s="135"/>
      <c r="H9" s="135"/>
      <c r="I9" s="139"/>
      <c r="J9" s="135"/>
      <c r="K9" s="135"/>
      <c r="L9" s="135"/>
      <c r="M9" s="139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9"/>
      <c r="AC9" s="135">
        <v>4</v>
      </c>
      <c r="AD9" s="135">
        <v>2</v>
      </c>
      <c r="AE9" s="135">
        <v>1</v>
      </c>
      <c r="AF9" s="135"/>
      <c r="AG9" s="135">
        <v>1</v>
      </c>
      <c r="AH9" s="135">
        <v>1</v>
      </c>
      <c r="AI9" s="139"/>
      <c r="AJ9" s="135"/>
      <c r="AK9" s="135"/>
      <c r="AL9" s="135"/>
      <c r="AM9" s="135"/>
      <c r="AN9" s="135"/>
      <c r="AO9" s="135"/>
      <c r="AP9" s="139"/>
      <c r="AQ9" s="135">
        <v>29</v>
      </c>
      <c r="AR9" s="135">
        <v>8</v>
      </c>
      <c r="AS9" s="135">
        <v>10</v>
      </c>
      <c r="AT9" s="135">
        <v>7</v>
      </c>
      <c r="AU9" s="135">
        <v>4</v>
      </c>
      <c r="AV9" s="135">
        <v>10</v>
      </c>
      <c r="AW9" s="139"/>
      <c r="AX9" s="135">
        <v>13</v>
      </c>
      <c r="AY9" s="135">
        <v>2</v>
      </c>
      <c r="AZ9" s="135"/>
      <c r="BA9" s="135"/>
      <c r="BB9" s="135">
        <v>6</v>
      </c>
      <c r="BC9" s="135">
        <v>2</v>
      </c>
      <c r="BD9" s="135">
        <v>3</v>
      </c>
      <c r="BE9" s="135">
        <v>1</v>
      </c>
      <c r="BF9" s="135"/>
      <c r="BG9" s="140">
        <f t="shared" si="0"/>
        <v>0</v>
      </c>
      <c r="BH9" s="223"/>
      <c r="BI9" s="223"/>
      <c r="BJ9" s="214"/>
      <c r="BK9" s="214"/>
      <c r="BL9" s="140">
        <f t="shared" si="1"/>
        <v>1</v>
      </c>
      <c r="BM9" s="223"/>
      <c r="BN9" s="223">
        <v>1</v>
      </c>
      <c r="BO9" s="214"/>
      <c r="BP9" s="217"/>
      <c r="BQ9" s="18"/>
      <c r="BR9" s="18"/>
      <c r="BS9" s="18"/>
      <c r="BT9" s="18"/>
      <c r="BU9" s="19"/>
      <c r="BV9" s="18"/>
      <c r="BW9" s="18"/>
      <c r="BX9" s="18"/>
      <c r="BY9" s="19"/>
      <c r="BZ9" s="18"/>
      <c r="CA9" s="18">
        <v>7</v>
      </c>
      <c r="CB9" s="18">
        <v>14</v>
      </c>
      <c r="CC9" s="18"/>
      <c r="CD9" s="18"/>
      <c r="CE9" s="18"/>
      <c r="CF9" s="18">
        <v>1</v>
      </c>
      <c r="CG9" s="18"/>
      <c r="CH9" s="18"/>
      <c r="CI9" s="18">
        <v>1</v>
      </c>
      <c r="CJ9" s="18"/>
      <c r="CK9" s="18">
        <v>14</v>
      </c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>
        <v>29</v>
      </c>
      <c r="DC9" s="18"/>
      <c r="DD9" s="18"/>
      <c r="DE9" s="18"/>
      <c r="DF9" s="18"/>
      <c r="DG9" s="18"/>
      <c r="DH9" s="18">
        <v>1</v>
      </c>
      <c r="DI9" s="18"/>
      <c r="DJ9" s="19">
        <v>1</v>
      </c>
      <c r="DK9" s="18"/>
      <c r="DL9" s="18"/>
      <c r="DM9" s="18"/>
      <c r="DN9" s="18">
        <v>28</v>
      </c>
      <c r="DO9" s="18">
        <v>8</v>
      </c>
      <c r="DP9" s="18"/>
      <c r="DQ9" s="18"/>
      <c r="DR9" s="18"/>
      <c r="DS9" s="18"/>
      <c r="DT9" s="18"/>
      <c r="DU9" s="18"/>
      <c r="DV9" s="18"/>
      <c r="DW9" s="18">
        <v>4</v>
      </c>
      <c r="DX9" s="19">
        <v>40</v>
      </c>
      <c r="DY9" s="18"/>
      <c r="DZ9" s="18">
        <v>51</v>
      </c>
      <c r="EA9" s="18"/>
      <c r="EB9" s="18"/>
      <c r="EC9" s="19"/>
      <c r="ED9" s="18"/>
      <c r="EE9" s="18"/>
      <c r="EF9" s="18"/>
      <c r="EG9" s="18"/>
      <c r="EH9" s="18"/>
      <c r="EI9" s="18"/>
      <c r="EJ9" s="18"/>
      <c r="EK9" s="140">
        <f t="shared" si="2"/>
        <v>0</v>
      </c>
      <c r="EL9" s="223"/>
      <c r="EM9" s="223"/>
      <c r="EN9" s="214"/>
      <c r="EO9" s="217" t="s">
        <v>183</v>
      </c>
      <c r="EP9" s="140">
        <f t="shared" si="3"/>
        <v>0</v>
      </c>
      <c r="EQ9" s="223"/>
      <c r="ER9" s="223"/>
      <c r="ES9" s="214"/>
      <c r="ET9" s="217" t="s">
        <v>183</v>
      </c>
    </row>
    <row r="10" spans="1:160" ht="15.75" x14ac:dyDescent="0.25">
      <c r="A10" s="135" t="s">
        <v>181</v>
      </c>
      <c r="B10" s="138" t="s">
        <v>22</v>
      </c>
      <c r="C10" s="135"/>
      <c r="D10" s="135"/>
      <c r="E10" s="135"/>
      <c r="F10" s="135"/>
      <c r="G10" s="135"/>
      <c r="H10" s="135"/>
      <c r="I10" s="139"/>
      <c r="J10" s="135"/>
      <c r="K10" s="135"/>
      <c r="L10" s="135"/>
      <c r="M10" s="139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9"/>
      <c r="AC10" s="135">
        <v>14</v>
      </c>
      <c r="AD10" s="135">
        <v>5</v>
      </c>
      <c r="AE10" s="135">
        <v>6</v>
      </c>
      <c r="AF10" s="135">
        <v>2</v>
      </c>
      <c r="AG10" s="135">
        <v>1</v>
      </c>
      <c r="AH10" s="135"/>
      <c r="AI10" s="139"/>
      <c r="AJ10" s="135"/>
      <c r="AK10" s="135"/>
      <c r="AL10" s="135"/>
      <c r="AM10" s="135"/>
      <c r="AN10" s="135"/>
      <c r="AO10" s="135"/>
      <c r="AP10" s="139"/>
      <c r="AQ10" s="135">
        <v>9</v>
      </c>
      <c r="AR10" s="135">
        <v>6</v>
      </c>
      <c r="AS10" s="135">
        <v>1</v>
      </c>
      <c r="AT10" s="135">
        <v>2</v>
      </c>
      <c r="AU10" s="135"/>
      <c r="AV10" s="135"/>
      <c r="AW10" s="139"/>
      <c r="AX10" s="135">
        <v>6</v>
      </c>
      <c r="AY10" s="135">
        <v>1</v>
      </c>
      <c r="AZ10" s="135"/>
      <c r="BA10" s="135"/>
      <c r="BB10" s="135">
        <v>3</v>
      </c>
      <c r="BC10" s="135"/>
      <c r="BD10" s="135">
        <v>2</v>
      </c>
      <c r="BE10" s="135"/>
      <c r="BF10" s="135"/>
      <c r="BG10" s="140">
        <f t="shared" si="0"/>
        <v>0</v>
      </c>
      <c r="BH10" s="223"/>
      <c r="BI10" s="223"/>
      <c r="BJ10" s="214"/>
      <c r="BK10" s="214"/>
      <c r="BL10" s="140">
        <f t="shared" si="1"/>
        <v>0</v>
      </c>
      <c r="BM10" s="223"/>
      <c r="BN10" s="223"/>
      <c r="BO10" s="214"/>
      <c r="BP10" s="217"/>
      <c r="BQ10" s="18"/>
      <c r="BR10" s="18"/>
      <c r="BS10" s="18"/>
      <c r="BT10" s="18"/>
      <c r="BU10" s="19"/>
      <c r="BV10" s="18"/>
      <c r="BW10" s="18"/>
      <c r="BX10" s="18"/>
      <c r="BY10" s="19"/>
      <c r="BZ10" s="18"/>
      <c r="CA10" s="18">
        <v>1</v>
      </c>
      <c r="CB10" s="18">
        <v>6</v>
      </c>
      <c r="CC10" s="18"/>
      <c r="CD10" s="18"/>
      <c r="CE10" s="18"/>
      <c r="CF10" s="18"/>
      <c r="CG10" s="18"/>
      <c r="CH10" s="18"/>
      <c r="CI10" s="18"/>
      <c r="CJ10" s="18"/>
      <c r="CK10" s="18">
        <v>7</v>
      </c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9">
        <v>0</v>
      </c>
      <c r="DK10" s="18"/>
      <c r="DL10" s="18"/>
      <c r="DM10" s="18"/>
      <c r="DN10" s="18">
        <v>40</v>
      </c>
      <c r="DO10" s="18">
        <v>1</v>
      </c>
      <c r="DP10" s="18"/>
      <c r="DQ10" s="18"/>
      <c r="DR10" s="18"/>
      <c r="DS10" s="18"/>
      <c r="DT10" s="18"/>
      <c r="DU10" s="18"/>
      <c r="DV10" s="18"/>
      <c r="DW10" s="18"/>
      <c r="DX10" s="19">
        <v>41</v>
      </c>
      <c r="DY10" s="18"/>
      <c r="DZ10" s="18">
        <v>43</v>
      </c>
      <c r="EA10" s="18"/>
      <c r="EB10" s="18"/>
      <c r="EC10" s="19"/>
      <c r="ED10" s="18"/>
      <c r="EE10" s="18"/>
      <c r="EF10" s="18"/>
      <c r="EG10" s="18"/>
      <c r="EH10" s="18"/>
      <c r="EI10" s="18"/>
      <c r="EJ10" s="18"/>
      <c r="EK10" s="140">
        <f t="shared" si="2"/>
        <v>0</v>
      </c>
      <c r="EL10" s="223"/>
      <c r="EM10" s="223"/>
      <c r="EN10" s="214"/>
      <c r="EO10" s="217" t="s">
        <v>183</v>
      </c>
      <c r="EP10" s="140">
        <f t="shared" si="3"/>
        <v>0</v>
      </c>
      <c r="EQ10" s="223"/>
      <c r="ER10" s="223"/>
      <c r="ES10" s="214"/>
      <c r="ET10" s="217" t="s">
        <v>183</v>
      </c>
    </row>
    <row r="11" spans="1:160" ht="15.75" x14ac:dyDescent="0.25">
      <c r="A11" s="135" t="s">
        <v>181</v>
      </c>
      <c r="B11" s="138" t="s">
        <v>23</v>
      </c>
      <c r="C11" s="135"/>
      <c r="D11" s="135"/>
      <c r="E11" s="135"/>
      <c r="F11" s="135"/>
      <c r="G11" s="135"/>
      <c r="H11" s="135"/>
      <c r="I11" s="139"/>
      <c r="J11" s="135"/>
      <c r="K11" s="135"/>
      <c r="L11" s="135"/>
      <c r="M11" s="139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9"/>
      <c r="AC11" s="135">
        <v>13</v>
      </c>
      <c r="AD11" s="135">
        <v>4</v>
      </c>
      <c r="AE11" s="135">
        <v>4</v>
      </c>
      <c r="AF11" s="135">
        <v>4</v>
      </c>
      <c r="AG11" s="135">
        <v>1</v>
      </c>
      <c r="AH11" s="135">
        <v>1</v>
      </c>
      <c r="AI11" s="139">
        <v>1</v>
      </c>
      <c r="AJ11" s="135"/>
      <c r="AK11" s="135"/>
      <c r="AL11" s="135"/>
      <c r="AM11" s="135"/>
      <c r="AN11" s="135"/>
      <c r="AO11" s="135"/>
      <c r="AP11" s="139"/>
      <c r="AQ11" s="135">
        <v>55</v>
      </c>
      <c r="AR11" s="135">
        <v>20</v>
      </c>
      <c r="AS11" s="135">
        <v>18</v>
      </c>
      <c r="AT11" s="135">
        <v>8</v>
      </c>
      <c r="AU11" s="135">
        <v>9</v>
      </c>
      <c r="AV11" s="135">
        <v>29</v>
      </c>
      <c r="AW11" s="139">
        <v>4</v>
      </c>
      <c r="AX11" s="135">
        <v>32</v>
      </c>
      <c r="AY11" s="135">
        <v>8</v>
      </c>
      <c r="AZ11" s="135">
        <v>12</v>
      </c>
      <c r="BA11" s="135">
        <v>4</v>
      </c>
      <c r="BB11" s="135">
        <v>5</v>
      </c>
      <c r="BC11" s="135">
        <v>1</v>
      </c>
      <c r="BD11" s="135">
        <v>2</v>
      </c>
      <c r="BE11" s="135">
        <v>1</v>
      </c>
      <c r="BF11" s="135"/>
      <c r="BG11" s="140">
        <f t="shared" si="0"/>
        <v>0</v>
      </c>
      <c r="BH11" s="223"/>
      <c r="BI11" s="223"/>
      <c r="BJ11" s="214"/>
      <c r="BK11" s="214"/>
      <c r="BL11" s="140">
        <f t="shared" si="1"/>
        <v>1</v>
      </c>
      <c r="BM11" s="223">
        <v>1</v>
      </c>
      <c r="BN11" s="223"/>
      <c r="BO11" s="214"/>
      <c r="BP11" s="217"/>
      <c r="BQ11" s="18"/>
      <c r="BR11" s="18"/>
      <c r="BS11" s="18"/>
      <c r="BT11" s="18"/>
      <c r="BU11" s="19">
        <v>1</v>
      </c>
      <c r="BV11" s="18"/>
      <c r="BW11" s="18"/>
      <c r="BX11" s="18"/>
      <c r="BY11" s="19"/>
      <c r="BZ11" s="18"/>
      <c r="CA11" s="18">
        <v>16</v>
      </c>
      <c r="CB11" s="18">
        <v>31</v>
      </c>
      <c r="CC11" s="18">
        <v>4</v>
      </c>
      <c r="CD11" s="18"/>
      <c r="CE11" s="18">
        <v>1</v>
      </c>
      <c r="CF11" s="18"/>
      <c r="CG11" s="18">
        <v>2</v>
      </c>
      <c r="CH11" s="18">
        <v>1</v>
      </c>
      <c r="CI11" s="18"/>
      <c r="CJ11" s="18"/>
      <c r="CK11" s="18">
        <v>47</v>
      </c>
      <c r="CL11" s="18"/>
      <c r="CM11" s="18"/>
      <c r="CN11" s="18"/>
      <c r="CO11" s="18"/>
      <c r="CP11" s="18"/>
      <c r="CQ11" s="18"/>
      <c r="CR11" s="18">
        <v>5</v>
      </c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9">
        <v>0</v>
      </c>
      <c r="DK11" s="18"/>
      <c r="DL11" s="18"/>
      <c r="DM11" s="18"/>
      <c r="DN11" s="18">
        <v>1</v>
      </c>
      <c r="DO11" s="18"/>
      <c r="DP11" s="18"/>
      <c r="DQ11" s="18"/>
      <c r="DR11" s="18"/>
      <c r="DS11" s="18"/>
      <c r="DT11" s="18"/>
      <c r="DU11" s="18"/>
      <c r="DV11" s="18"/>
      <c r="DW11" s="18"/>
      <c r="DX11" s="19">
        <v>1</v>
      </c>
      <c r="DY11" s="18"/>
      <c r="DZ11" s="18">
        <v>51</v>
      </c>
      <c r="EA11" s="18"/>
      <c r="EB11" s="18"/>
      <c r="EC11" s="19"/>
      <c r="ED11" s="18"/>
      <c r="EE11" s="18"/>
      <c r="EF11" s="18"/>
      <c r="EG11" s="18"/>
      <c r="EH11" s="18"/>
      <c r="EI11" s="18"/>
      <c r="EJ11" s="18"/>
      <c r="EK11" s="140">
        <f t="shared" si="2"/>
        <v>0</v>
      </c>
      <c r="EL11" s="223"/>
      <c r="EM11" s="223"/>
      <c r="EN11" s="214"/>
      <c r="EO11" s="217" t="s">
        <v>183</v>
      </c>
      <c r="EP11" s="140">
        <f t="shared" si="3"/>
        <v>0</v>
      </c>
      <c r="EQ11" s="223"/>
      <c r="ER11" s="223"/>
      <c r="ES11" s="214"/>
      <c r="ET11" s="217" t="s">
        <v>183</v>
      </c>
    </row>
    <row r="12" spans="1:160" ht="15.75" x14ac:dyDescent="0.25">
      <c r="A12" s="135" t="s">
        <v>181</v>
      </c>
      <c r="B12" s="138" t="s">
        <v>24</v>
      </c>
      <c r="C12" s="135"/>
      <c r="D12" s="135"/>
      <c r="E12" s="135"/>
      <c r="F12" s="135"/>
      <c r="G12" s="135"/>
      <c r="H12" s="135"/>
      <c r="I12" s="139"/>
      <c r="J12" s="135"/>
      <c r="K12" s="135"/>
      <c r="L12" s="135"/>
      <c r="M12" s="139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9"/>
      <c r="AC12" s="135">
        <v>8</v>
      </c>
      <c r="AD12" s="135">
        <v>3</v>
      </c>
      <c r="AE12" s="135">
        <v>3</v>
      </c>
      <c r="AF12" s="135">
        <v>1</v>
      </c>
      <c r="AG12" s="135">
        <v>1</v>
      </c>
      <c r="AH12" s="135">
        <v>1</v>
      </c>
      <c r="AI12" s="139"/>
      <c r="AJ12" s="135"/>
      <c r="AK12" s="135"/>
      <c r="AL12" s="135"/>
      <c r="AM12" s="135"/>
      <c r="AN12" s="135"/>
      <c r="AO12" s="135"/>
      <c r="AP12" s="139"/>
      <c r="AQ12" s="135">
        <v>36</v>
      </c>
      <c r="AR12" s="135">
        <v>12</v>
      </c>
      <c r="AS12" s="135">
        <v>10</v>
      </c>
      <c r="AT12" s="135">
        <v>9</v>
      </c>
      <c r="AU12" s="135">
        <v>5</v>
      </c>
      <c r="AV12" s="135">
        <v>5</v>
      </c>
      <c r="AW12" s="139"/>
      <c r="AX12" s="135">
        <v>25</v>
      </c>
      <c r="AY12" s="135">
        <v>2</v>
      </c>
      <c r="AZ12" s="135">
        <v>1</v>
      </c>
      <c r="BA12" s="135">
        <v>7</v>
      </c>
      <c r="BB12" s="135">
        <v>4</v>
      </c>
      <c r="BC12" s="135">
        <v>4</v>
      </c>
      <c r="BD12" s="135">
        <v>7</v>
      </c>
      <c r="BE12" s="135"/>
      <c r="BF12" s="135"/>
      <c r="BG12" s="140">
        <f t="shared" si="0"/>
        <v>1</v>
      </c>
      <c r="BH12" s="223">
        <v>1</v>
      </c>
      <c r="BI12" s="223"/>
      <c r="BJ12" s="214"/>
      <c r="BK12" s="214"/>
      <c r="BL12" s="140">
        <f t="shared" si="1"/>
        <v>0</v>
      </c>
      <c r="BM12" s="223"/>
      <c r="BN12" s="223"/>
      <c r="BO12" s="214">
        <v>1</v>
      </c>
      <c r="BP12" s="217"/>
      <c r="BQ12" s="18"/>
      <c r="BR12" s="18"/>
      <c r="BS12" s="18"/>
      <c r="BT12" s="18"/>
      <c r="BU12" s="19"/>
      <c r="BV12" s="18"/>
      <c r="BW12" s="18"/>
      <c r="BX12" s="18"/>
      <c r="BY12" s="19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>
        <v>15</v>
      </c>
      <c r="CL12" s="18"/>
      <c r="CM12" s="18"/>
      <c r="CN12" s="18"/>
      <c r="CO12" s="18"/>
      <c r="CP12" s="18"/>
      <c r="CQ12" s="18"/>
      <c r="CR12" s="18">
        <v>29</v>
      </c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>
        <v>1</v>
      </c>
      <c r="DD12" s="18"/>
      <c r="DE12" s="18">
        <v>1</v>
      </c>
      <c r="DF12" s="18"/>
      <c r="DG12" s="18"/>
      <c r="DH12" s="18"/>
      <c r="DI12" s="18"/>
      <c r="DJ12" s="19">
        <v>1</v>
      </c>
      <c r="DK12" s="18">
        <v>16</v>
      </c>
      <c r="DL12" s="18"/>
      <c r="DM12" s="18"/>
      <c r="DN12" s="18">
        <v>78</v>
      </c>
      <c r="DO12" s="18">
        <v>3</v>
      </c>
      <c r="DP12" s="18">
        <v>3</v>
      </c>
      <c r="DQ12" s="18"/>
      <c r="DR12" s="18"/>
      <c r="DS12" s="18"/>
      <c r="DT12" s="18"/>
      <c r="DU12" s="18"/>
      <c r="DV12" s="18"/>
      <c r="DW12" s="18"/>
      <c r="DX12" s="19">
        <v>100</v>
      </c>
      <c r="DY12" s="18"/>
      <c r="DZ12" s="18">
        <v>43</v>
      </c>
      <c r="EA12" s="18"/>
      <c r="EB12" s="18"/>
      <c r="EC12" s="19"/>
      <c r="ED12" s="18"/>
      <c r="EE12" s="18"/>
      <c r="EF12" s="18"/>
      <c r="EG12" s="18"/>
      <c r="EH12" s="18"/>
      <c r="EI12" s="18"/>
      <c r="EJ12" s="18"/>
      <c r="EK12" s="140">
        <f t="shared" si="2"/>
        <v>0</v>
      </c>
      <c r="EL12" s="223"/>
      <c r="EM12" s="223"/>
      <c r="EN12" s="214"/>
      <c r="EO12" s="217" t="s">
        <v>183</v>
      </c>
      <c r="EP12" s="140">
        <f t="shared" si="3"/>
        <v>1</v>
      </c>
      <c r="EQ12" s="223">
        <v>1</v>
      </c>
      <c r="ER12" s="223"/>
      <c r="ES12" s="214"/>
      <c r="ET12" s="217" t="s">
        <v>183</v>
      </c>
    </row>
    <row r="13" spans="1:160" ht="15.75" x14ac:dyDescent="0.25">
      <c r="A13" s="135" t="s">
        <v>181</v>
      </c>
      <c r="B13" s="138" t="s">
        <v>25</v>
      </c>
      <c r="C13" s="135"/>
      <c r="D13" s="135"/>
      <c r="E13" s="135"/>
      <c r="F13" s="135"/>
      <c r="G13" s="135"/>
      <c r="H13" s="135"/>
      <c r="I13" s="139"/>
      <c r="J13" s="135"/>
      <c r="K13" s="135"/>
      <c r="L13" s="135"/>
      <c r="M13" s="139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9"/>
      <c r="AC13" s="135">
        <v>7</v>
      </c>
      <c r="AD13" s="135">
        <v>4</v>
      </c>
      <c r="AE13" s="135">
        <v>3</v>
      </c>
      <c r="AF13" s="135"/>
      <c r="AG13" s="135"/>
      <c r="AH13" s="135">
        <v>2</v>
      </c>
      <c r="AI13" s="139"/>
      <c r="AJ13" s="135"/>
      <c r="AK13" s="135"/>
      <c r="AL13" s="135"/>
      <c r="AM13" s="135"/>
      <c r="AN13" s="135"/>
      <c r="AO13" s="135"/>
      <c r="AP13" s="139"/>
      <c r="AQ13" s="135">
        <v>43</v>
      </c>
      <c r="AR13" s="135">
        <v>17</v>
      </c>
      <c r="AS13" s="135">
        <v>15</v>
      </c>
      <c r="AT13" s="135">
        <v>4</v>
      </c>
      <c r="AU13" s="135">
        <v>7</v>
      </c>
      <c r="AV13" s="135">
        <v>7</v>
      </c>
      <c r="AW13" s="139"/>
      <c r="AX13" s="135">
        <v>32</v>
      </c>
      <c r="AY13" s="135">
        <v>7</v>
      </c>
      <c r="AZ13" s="135">
        <v>1</v>
      </c>
      <c r="BA13" s="135">
        <v>6</v>
      </c>
      <c r="BB13" s="135">
        <v>6</v>
      </c>
      <c r="BC13" s="135">
        <v>5</v>
      </c>
      <c r="BD13" s="135">
        <v>7</v>
      </c>
      <c r="BE13" s="135"/>
      <c r="BF13" s="135"/>
      <c r="BG13" s="140">
        <f t="shared" si="0"/>
        <v>0</v>
      </c>
      <c r="BH13" s="223"/>
      <c r="BI13" s="223"/>
      <c r="BJ13" s="214"/>
      <c r="BK13" s="214"/>
      <c r="BL13" s="140">
        <f t="shared" si="1"/>
        <v>2</v>
      </c>
      <c r="BM13" s="223">
        <v>1</v>
      </c>
      <c r="BN13" s="223">
        <v>1</v>
      </c>
      <c r="BO13" s="214"/>
      <c r="BP13" s="217"/>
      <c r="BQ13" s="18"/>
      <c r="BR13" s="18"/>
      <c r="BS13" s="18"/>
      <c r="BT13" s="18"/>
      <c r="BU13" s="19"/>
      <c r="BV13" s="18"/>
      <c r="BW13" s="18"/>
      <c r="BX13" s="18"/>
      <c r="BY13" s="19"/>
      <c r="BZ13" s="18"/>
      <c r="CA13" s="18">
        <v>17</v>
      </c>
      <c r="CB13" s="18">
        <v>31</v>
      </c>
      <c r="CC13" s="18">
        <v>11</v>
      </c>
      <c r="CD13" s="18"/>
      <c r="CE13" s="18"/>
      <c r="CF13" s="18"/>
      <c r="CG13" s="18">
        <v>8</v>
      </c>
      <c r="CH13" s="18"/>
      <c r="CI13" s="18"/>
      <c r="CJ13" s="18"/>
      <c r="CK13" s="18">
        <v>7</v>
      </c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>
        <v>14</v>
      </c>
      <c r="DF13" s="18">
        <v>1</v>
      </c>
      <c r="DG13" s="18">
        <v>2</v>
      </c>
      <c r="DH13" s="18"/>
      <c r="DI13" s="18"/>
      <c r="DJ13" s="19">
        <v>17</v>
      </c>
      <c r="DK13" s="18"/>
      <c r="DL13" s="18"/>
      <c r="DM13" s="18"/>
      <c r="DN13" s="18">
        <v>3</v>
      </c>
      <c r="DO13" s="18"/>
      <c r="DP13" s="18"/>
      <c r="DQ13" s="18"/>
      <c r="DR13" s="18"/>
      <c r="DS13" s="18"/>
      <c r="DT13" s="18"/>
      <c r="DU13" s="18"/>
      <c r="DV13" s="18"/>
      <c r="DW13" s="18"/>
      <c r="DX13" s="19">
        <v>3</v>
      </c>
      <c r="DY13" s="18"/>
      <c r="DZ13" s="18">
        <v>36</v>
      </c>
      <c r="EA13" s="18"/>
      <c r="EB13" s="18"/>
      <c r="EC13" s="19"/>
      <c r="ED13" s="18"/>
      <c r="EE13" s="18"/>
      <c r="EF13" s="18"/>
      <c r="EG13" s="18"/>
      <c r="EH13" s="18"/>
      <c r="EI13" s="18"/>
      <c r="EJ13" s="18"/>
      <c r="EK13" s="140">
        <f t="shared" si="2"/>
        <v>0</v>
      </c>
      <c r="EL13" s="223"/>
      <c r="EM13" s="223"/>
      <c r="EN13" s="214"/>
      <c r="EO13" s="217" t="s">
        <v>183</v>
      </c>
      <c r="EP13" s="140">
        <f t="shared" si="3"/>
        <v>0</v>
      </c>
      <c r="EQ13" s="223"/>
      <c r="ER13" s="223"/>
      <c r="ES13" s="214"/>
      <c r="ET13" s="217" t="s">
        <v>183</v>
      </c>
    </row>
    <row r="14" spans="1:160" ht="15.75" x14ac:dyDescent="0.25">
      <c r="A14" s="135" t="s">
        <v>181</v>
      </c>
      <c r="B14" s="138" t="s">
        <v>26</v>
      </c>
      <c r="C14" s="135"/>
      <c r="D14" s="135"/>
      <c r="E14" s="135"/>
      <c r="F14" s="135"/>
      <c r="G14" s="135"/>
      <c r="H14" s="135"/>
      <c r="I14" s="139"/>
      <c r="J14" s="135"/>
      <c r="K14" s="135"/>
      <c r="L14" s="135"/>
      <c r="M14" s="139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9"/>
      <c r="AC14" s="135">
        <v>5</v>
      </c>
      <c r="AD14" s="135">
        <v>2</v>
      </c>
      <c r="AE14" s="135">
        <v>1</v>
      </c>
      <c r="AF14" s="135">
        <v>1</v>
      </c>
      <c r="AG14" s="135">
        <v>1</v>
      </c>
      <c r="AH14" s="135"/>
      <c r="AI14" s="139"/>
      <c r="AJ14" s="135"/>
      <c r="AK14" s="135"/>
      <c r="AL14" s="135"/>
      <c r="AM14" s="135"/>
      <c r="AN14" s="135"/>
      <c r="AO14" s="135"/>
      <c r="AP14" s="139"/>
      <c r="AQ14" s="135">
        <v>14</v>
      </c>
      <c r="AR14" s="135">
        <v>5</v>
      </c>
      <c r="AS14" s="135">
        <v>7</v>
      </c>
      <c r="AT14" s="135">
        <v>2</v>
      </c>
      <c r="AU14" s="135"/>
      <c r="AV14" s="135">
        <v>2</v>
      </c>
      <c r="AW14" s="139"/>
      <c r="AX14" s="135">
        <v>12</v>
      </c>
      <c r="AY14" s="135">
        <v>3</v>
      </c>
      <c r="AZ14" s="135">
        <v>4</v>
      </c>
      <c r="BA14" s="135"/>
      <c r="BB14" s="135">
        <v>2</v>
      </c>
      <c r="BC14" s="135">
        <v>2</v>
      </c>
      <c r="BD14" s="135">
        <v>1</v>
      </c>
      <c r="BE14" s="135"/>
      <c r="BF14" s="135"/>
      <c r="BG14" s="140">
        <f t="shared" si="0"/>
        <v>0</v>
      </c>
      <c r="BH14" s="223"/>
      <c r="BI14" s="223"/>
      <c r="BJ14" s="214"/>
      <c r="BK14" s="214"/>
      <c r="BL14" s="140">
        <f t="shared" si="1"/>
        <v>0</v>
      </c>
      <c r="BM14" s="223"/>
      <c r="BN14" s="223"/>
      <c r="BO14" s="214"/>
      <c r="BP14" s="217"/>
      <c r="BQ14" s="18"/>
      <c r="BR14" s="18"/>
      <c r="BS14" s="18"/>
      <c r="BT14" s="18"/>
      <c r="BU14" s="19"/>
      <c r="BV14" s="18"/>
      <c r="BW14" s="18"/>
      <c r="BX14" s="18"/>
      <c r="BY14" s="19"/>
      <c r="BZ14" s="18"/>
      <c r="CA14" s="18"/>
      <c r="CB14" s="18">
        <v>2</v>
      </c>
      <c r="CC14" s="18"/>
      <c r="CD14" s="18"/>
      <c r="CE14" s="18"/>
      <c r="CF14" s="18"/>
      <c r="CG14" s="18"/>
      <c r="CH14" s="18"/>
      <c r="CI14" s="18"/>
      <c r="CJ14" s="18"/>
      <c r="CK14" s="18">
        <v>1</v>
      </c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9">
        <v>0</v>
      </c>
      <c r="DK14" s="18"/>
      <c r="DL14" s="18"/>
      <c r="DM14" s="18"/>
      <c r="DN14" s="18">
        <v>15</v>
      </c>
      <c r="DO14" s="18"/>
      <c r="DP14" s="18"/>
      <c r="DQ14" s="18"/>
      <c r="DR14" s="18"/>
      <c r="DS14" s="18"/>
      <c r="DT14" s="18"/>
      <c r="DU14" s="18"/>
      <c r="DV14" s="18"/>
      <c r="DW14" s="18"/>
      <c r="DX14" s="19">
        <v>15</v>
      </c>
      <c r="DY14" s="18"/>
      <c r="DZ14" s="18">
        <v>31</v>
      </c>
      <c r="EA14" s="18"/>
      <c r="EB14" s="18"/>
      <c r="EC14" s="19"/>
      <c r="ED14" s="18"/>
      <c r="EE14" s="18"/>
      <c r="EF14" s="18"/>
      <c r="EG14" s="18"/>
      <c r="EH14" s="18"/>
      <c r="EI14" s="18"/>
      <c r="EJ14" s="18"/>
      <c r="EK14" s="140">
        <f t="shared" si="2"/>
        <v>0</v>
      </c>
      <c r="EL14" s="223"/>
      <c r="EM14" s="223"/>
      <c r="EN14" s="214"/>
      <c r="EO14" s="217" t="s">
        <v>183</v>
      </c>
      <c r="EP14" s="140">
        <f t="shared" si="3"/>
        <v>0</v>
      </c>
      <c r="EQ14" s="223"/>
      <c r="ER14" s="223"/>
      <c r="ES14" s="214"/>
      <c r="ET14" s="217" t="s">
        <v>183</v>
      </c>
    </row>
    <row r="15" spans="1:160" ht="15.75" x14ac:dyDescent="0.25">
      <c r="A15" s="135" t="s">
        <v>181</v>
      </c>
      <c r="B15" s="138" t="s">
        <v>27</v>
      </c>
      <c r="C15" s="135"/>
      <c r="D15" s="135"/>
      <c r="E15" s="135"/>
      <c r="F15" s="135"/>
      <c r="G15" s="135"/>
      <c r="H15" s="135"/>
      <c r="I15" s="139"/>
      <c r="J15" s="135"/>
      <c r="K15" s="135"/>
      <c r="L15" s="135"/>
      <c r="M15" s="139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9"/>
      <c r="AC15" s="135">
        <v>12</v>
      </c>
      <c r="AD15" s="135">
        <v>5</v>
      </c>
      <c r="AE15" s="135">
        <v>3</v>
      </c>
      <c r="AF15" s="135">
        <v>2</v>
      </c>
      <c r="AG15" s="135">
        <v>2</v>
      </c>
      <c r="AH15" s="135"/>
      <c r="AI15" s="139"/>
      <c r="AJ15" s="135">
        <v>1</v>
      </c>
      <c r="AK15" s="135">
        <v>1</v>
      </c>
      <c r="AL15" s="135"/>
      <c r="AM15" s="135"/>
      <c r="AN15" s="135"/>
      <c r="AO15" s="135"/>
      <c r="AP15" s="139"/>
      <c r="AQ15" s="135">
        <v>35</v>
      </c>
      <c r="AR15" s="135">
        <v>11</v>
      </c>
      <c r="AS15" s="135">
        <v>9</v>
      </c>
      <c r="AT15" s="135">
        <v>8</v>
      </c>
      <c r="AU15" s="135">
        <v>7</v>
      </c>
      <c r="AV15" s="135"/>
      <c r="AW15" s="139"/>
      <c r="AX15" s="135">
        <v>12</v>
      </c>
      <c r="AY15" s="135">
        <v>4</v>
      </c>
      <c r="AZ15" s="135">
        <v>4</v>
      </c>
      <c r="BA15" s="135"/>
      <c r="BB15" s="135">
        <v>1</v>
      </c>
      <c r="BC15" s="135">
        <v>2</v>
      </c>
      <c r="BD15" s="135">
        <v>1</v>
      </c>
      <c r="BE15" s="135"/>
      <c r="BF15" s="135"/>
      <c r="BG15" s="140">
        <f t="shared" si="0"/>
        <v>1</v>
      </c>
      <c r="BH15" s="223"/>
      <c r="BI15" s="223">
        <v>1</v>
      </c>
      <c r="BJ15" s="214"/>
      <c r="BK15" s="214"/>
      <c r="BL15" s="140">
        <f t="shared" si="1"/>
        <v>0</v>
      </c>
      <c r="BM15" s="223"/>
      <c r="BN15" s="223"/>
      <c r="BO15" s="214"/>
      <c r="BP15" s="217"/>
      <c r="BQ15" s="18"/>
      <c r="BR15" s="18"/>
      <c r="BS15" s="18"/>
      <c r="BT15" s="18"/>
      <c r="BU15" s="19"/>
      <c r="BV15" s="18"/>
      <c r="BW15" s="18"/>
      <c r="BX15" s="18"/>
      <c r="BY15" s="19"/>
      <c r="BZ15" s="18"/>
      <c r="CA15" s="18">
        <v>1</v>
      </c>
      <c r="CB15" s="18">
        <v>3</v>
      </c>
      <c r="CC15" s="18"/>
      <c r="CD15" s="18"/>
      <c r="CE15" s="18"/>
      <c r="CF15" s="18"/>
      <c r="CG15" s="18"/>
      <c r="CH15" s="18"/>
      <c r="CI15" s="18"/>
      <c r="CJ15" s="18"/>
      <c r="CK15" s="18">
        <v>7</v>
      </c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9">
        <v>0</v>
      </c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9">
        <v>0</v>
      </c>
      <c r="DY15" s="18"/>
      <c r="DZ15" s="18">
        <v>29</v>
      </c>
      <c r="EA15" s="18"/>
      <c r="EB15" s="18"/>
      <c r="EC15" s="19"/>
      <c r="ED15" s="18"/>
      <c r="EE15" s="18"/>
      <c r="EF15" s="18"/>
      <c r="EG15" s="18"/>
      <c r="EH15" s="18"/>
      <c r="EI15" s="18"/>
      <c r="EJ15" s="18"/>
      <c r="EK15" s="140">
        <f t="shared" si="2"/>
        <v>0</v>
      </c>
      <c r="EL15" s="223"/>
      <c r="EM15" s="223"/>
      <c r="EN15" s="214"/>
      <c r="EO15" s="217" t="s">
        <v>183</v>
      </c>
      <c r="EP15" s="140">
        <f t="shared" si="3"/>
        <v>0</v>
      </c>
      <c r="EQ15" s="223"/>
      <c r="ER15" s="223"/>
      <c r="ES15" s="214"/>
      <c r="ET15" s="217" t="s">
        <v>183</v>
      </c>
    </row>
    <row r="16" spans="1:160" ht="15.75" x14ac:dyDescent="0.25">
      <c r="A16" s="135" t="s">
        <v>181</v>
      </c>
      <c r="B16" s="138" t="s">
        <v>28</v>
      </c>
      <c r="C16" s="135"/>
      <c r="D16" s="135"/>
      <c r="E16" s="135"/>
      <c r="F16" s="135"/>
      <c r="G16" s="135"/>
      <c r="H16" s="135"/>
      <c r="I16" s="139"/>
      <c r="J16" s="135"/>
      <c r="K16" s="135"/>
      <c r="L16" s="135"/>
      <c r="M16" s="139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9"/>
      <c r="AC16" s="135">
        <v>6</v>
      </c>
      <c r="AD16" s="135">
        <v>3</v>
      </c>
      <c r="AE16" s="135">
        <v>1</v>
      </c>
      <c r="AF16" s="135">
        <v>1</v>
      </c>
      <c r="AG16" s="135">
        <v>1</v>
      </c>
      <c r="AH16" s="135">
        <v>2</v>
      </c>
      <c r="AI16" s="139"/>
      <c r="AJ16" s="135"/>
      <c r="AK16" s="135"/>
      <c r="AL16" s="135"/>
      <c r="AM16" s="135"/>
      <c r="AN16" s="135"/>
      <c r="AO16" s="135"/>
      <c r="AP16" s="139"/>
      <c r="AQ16" s="135">
        <v>60</v>
      </c>
      <c r="AR16" s="135">
        <v>19</v>
      </c>
      <c r="AS16" s="135">
        <v>22</v>
      </c>
      <c r="AT16" s="135">
        <v>12</v>
      </c>
      <c r="AU16" s="135">
        <v>7</v>
      </c>
      <c r="AV16" s="135">
        <v>12</v>
      </c>
      <c r="AW16" s="139"/>
      <c r="AX16" s="135">
        <v>19</v>
      </c>
      <c r="AY16" s="135">
        <v>4</v>
      </c>
      <c r="AZ16" s="135">
        <v>2</v>
      </c>
      <c r="BA16" s="135">
        <v>4</v>
      </c>
      <c r="BB16" s="135">
        <v>3</v>
      </c>
      <c r="BC16" s="135">
        <v>5</v>
      </c>
      <c r="BD16" s="135">
        <v>1</v>
      </c>
      <c r="BE16" s="135"/>
      <c r="BF16" s="135"/>
      <c r="BG16" s="140">
        <f t="shared" si="0"/>
        <v>0</v>
      </c>
      <c r="BH16" s="223"/>
      <c r="BI16" s="223"/>
      <c r="BJ16" s="214"/>
      <c r="BK16" s="214"/>
      <c r="BL16" s="140">
        <f t="shared" si="1"/>
        <v>0</v>
      </c>
      <c r="BM16" s="223"/>
      <c r="BN16" s="223"/>
      <c r="BO16" s="214"/>
      <c r="BP16" s="217"/>
      <c r="BQ16" s="18"/>
      <c r="BR16" s="18"/>
      <c r="BS16" s="18"/>
      <c r="BT16" s="18"/>
      <c r="BU16" s="19"/>
      <c r="BV16" s="18"/>
      <c r="BW16" s="18"/>
      <c r="BX16" s="18"/>
      <c r="BY16" s="19"/>
      <c r="BZ16" s="18"/>
      <c r="CA16" s="18">
        <v>6</v>
      </c>
      <c r="CB16" s="18">
        <v>11</v>
      </c>
      <c r="CC16" s="18">
        <v>1</v>
      </c>
      <c r="CD16" s="18"/>
      <c r="CE16" s="18">
        <v>2</v>
      </c>
      <c r="CF16" s="18"/>
      <c r="CG16" s="18"/>
      <c r="CH16" s="18"/>
      <c r="CI16" s="18">
        <v>3</v>
      </c>
      <c r="CJ16" s="18"/>
      <c r="CK16" s="18">
        <v>12</v>
      </c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>
        <v>1</v>
      </c>
      <c r="DG16" s="18">
        <v>5</v>
      </c>
      <c r="DH16" s="18">
        <v>1</v>
      </c>
      <c r="DI16" s="18"/>
      <c r="DJ16" s="19">
        <v>7</v>
      </c>
      <c r="DK16" s="18"/>
      <c r="DL16" s="18"/>
      <c r="DM16" s="18"/>
      <c r="DN16" s="18">
        <v>5</v>
      </c>
      <c r="DO16" s="18"/>
      <c r="DP16" s="18"/>
      <c r="DQ16" s="18"/>
      <c r="DR16" s="18"/>
      <c r="DS16" s="18"/>
      <c r="DT16" s="18"/>
      <c r="DU16" s="18"/>
      <c r="DV16" s="18"/>
      <c r="DW16" s="18"/>
      <c r="DX16" s="19">
        <v>5</v>
      </c>
      <c r="DY16" s="18"/>
      <c r="DZ16" s="18">
        <v>38</v>
      </c>
      <c r="EA16" s="18"/>
      <c r="EB16" s="18"/>
      <c r="EC16" s="19"/>
      <c r="ED16" s="18"/>
      <c r="EE16" s="18"/>
      <c r="EF16" s="18"/>
      <c r="EG16" s="18"/>
      <c r="EH16" s="18"/>
      <c r="EI16" s="18"/>
      <c r="EJ16" s="18"/>
      <c r="EK16" s="140">
        <f t="shared" si="2"/>
        <v>0</v>
      </c>
      <c r="EL16" s="223"/>
      <c r="EM16" s="223"/>
      <c r="EN16" s="214"/>
      <c r="EO16" s="217" t="s">
        <v>183</v>
      </c>
      <c r="EP16" s="140">
        <f t="shared" si="3"/>
        <v>0</v>
      </c>
      <c r="EQ16" s="223"/>
      <c r="ER16" s="223"/>
      <c r="ES16" s="214"/>
      <c r="ET16" s="217" t="s">
        <v>183</v>
      </c>
    </row>
    <row r="17" spans="1:150" ht="15.75" x14ac:dyDescent="0.25">
      <c r="A17" s="135" t="s">
        <v>181</v>
      </c>
      <c r="B17" s="138" t="s">
        <v>29</v>
      </c>
      <c r="C17" s="135"/>
      <c r="D17" s="135"/>
      <c r="E17" s="135"/>
      <c r="F17" s="135"/>
      <c r="G17" s="135"/>
      <c r="H17" s="135"/>
      <c r="I17" s="139"/>
      <c r="J17" s="135"/>
      <c r="K17" s="135"/>
      <c r="L17" s="135"/>
      <c r="M17" s="139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9"/>
      <c r="AC17" s="135">
        <v>20</v>
      </c>
      <c r="AD17" s="135">
        <v>7</v>
      </c>
      <c r="AE17" s="135">
        <v>5</v>
      </c>
      <c r="AF17" s="135">
        <v>3</v>
      </c>
      <c r="AG17" s="135">
        <v>5</v>
      </c>
      <c r="AH17" s="135"/>
      <c r="AI17" s="139"/>
      <c r="AJ17" s="135">
        <v>1</v>
      </c>
      <c r="AK17" s="135">
        <v>1</v>
      </c>
      <c r="AL17" s="135"/>
      <c r="AM17" s="135"/>
      <c r="AN17" s="135"/>
      <c r="AO17" s="135"/>
      <c r="AP17" s="139"/>
      <c r="AQ17" s="135">
        <v>22</v>
      </c>
      <c r="AR17" s="135">
        <v>8</v>
      </c>
      <c r="AS17" s="135">
        <v>7</v>
      </c>
      <c r="AT17" s="135">
        <v>1</v>
      </c>
      <c r="AU17" s="135">
        <v>6</v>
      </c>
      <c r="AV17" s="135"/>
      <c r="AW17" s="139"/>
      <c r="AX17" s="135">
        <v>22</v>
      </c>
      <c r="AY17" s="135">
        <v>5</v>
      </c>
      <c r="AZ17" s="135">
        <v>3</v>
      </c>
      <c r="BA17" s="135">
        <v>1</v>
      </c>
      <c r="BB17" s="135">
        <v>5</v>
      </c>
      <c r="BC17" s="135">
        <v>7</v>
      </c>
      <c r="BD17" s="135">
        <v>1</v>
      </c>
      <c r="BE17" s="135"/>
      <c r="BF17" s="135"/>
      <c r="BG17" s="140">
        <f t="shared" si="0"/>
        <v>1</v>
      </c>
      <c r="BH17" s="223">
        <v>1</v>
      </c>
      <c r="BI17" s="223"/>
      <c r="BJ17" s="214"/>
      <c r="BK17" s="214"/>
      <c r="BL17" s="140">
        <f t="shared" si="1"/>
        <v>0</v>
      </c>
      <c r="BM17" s="223"/>
      <c r="BN17" s="223"/>
      <c r="BO17" s="214"/>
      <c r="BP17" s="217"/>
      <c r="BQ17" s="18"/>
      <c r="BR17" s="18"/>
      <c r="BS17" s="18"/>
      <c r="BT17" s="18"/>
      <c r="BU17" s="19"/>
      <c r="BV17" s="18"/>
      <c r="BW17" s="18"/>
      <c r="BX17" s="18"/>
      <c r="BY17" s="19"/>
      <c r="BZ17" s="18">
        <v>2</v>
      </c>
      <c r="CA17" s="18">
        <v>10</v>
      </c>
      <c r="CB17" s="18">
        <v>10</v>
      </c>
      <c r="CC17" s="18">
        <v>8</v>
      </c>
      <c r="CD17" s="18"/>
      <c r="CE17" s="18">
        <v>1</v>
      </c>
      <c r="CF17" s="18"/>
      <c r="CG17" s="18"/>
      <c r="CH17" s="18"/>
      <c r="CI17" s="18"/>
      <c r="CJ17" s="18"/>
      <c r="CK17" s="18">
        <v>22</v>
      </c>
      <c r="CL17" s="18"/>
      <c r="CM17" s="18"/>
      <c r="CN17" s="18"/>
      <c r="CO17" s="18"/>
      <c r="CP17" s="18"/>
      <c r="CQ17" s="18"/>
      <c r="CR17" s="18">
        <v>108</v>
      </c>
      <c r="CS17" s="18"/>
      <c r="CT17" s="18"/>
      <c r="CU17" s="18"/>
      <c r="CV17" s="18"/>
      <c r="CW17" s="18"/>
      <c r="CX17" s="18"/>
      <c r="CY17" s="18"/>
      <c r="CZ17" s="18"/>
      <c r="DA17" s="18"/>
      <c r="DB17" s="18">
        <v>3</v>
      </c>
      <c r="DC17" s="18">
        <v>1</v>
      </c>
      <c r="DD17" s="18"/>
      <c r="DE17" s="18">
        <v>10</v>
      </c>
      <c r="DF17" s="18">
        <v>12</v>
      </c>
      <c r="DG17" s="18">
        <v>4</v>
      </c>
      <c r="DH17" s="18">
        <v>14</v>
      </c>
      <c r="DI17" s="18"/>
      <c r="DJ17" s="19">
        <v>40</v>
      </c>
      <c r="DK17" s="18">
        <v>22</v>
      </c>
      <c r="DL17" s="18">
        <v>32</v>
      </c>
      <c r="DM17" s="18">
        <v>158</v>
      </c>
      <c r="DN17" s="18">
        <v>109</v>
      </c>
      <c r="DO17" s="18">
        <v>34</v>
      </c>
      <c r="DP17" s="18">
        <v>23</v>
      </c>
      <c r="DQ17" s="18">
        <v>16</v>
      </c>
      <c r="DR17" s="18"/>
      <c r="DS17" s="18"/>
      <c r="DT17" s="18"/>
      <c r="DU17" s="18"/>
      <c r="DV17" s="18">
        <v>1</v>
      </c>
      <c r="DW17" s="18"/>
      <c r="DX17" s="19">
        <v>395</v>
      </c>
      <c r="DY17" s="18"/>
      <c r="DZ17" s="18">
        <v>63</v>
      </c>
      <c r="EA17" s="18"/>
      <c r="EB17" s="18"/>
      <c r="EC17" s="19"/>
      <c r="ED17" s="18"/>
      <c r="EE17" s="18"/>
      <c r="EF17" s="18"/>
      <c r="EG17" s="18"/>
      <c r="EH17" s="18"/>
      <c r="EI17" s="18"/>
      <c r="EJ17" s="18"/>
      <c r="EK17" s="140">
        <f t="shared" si="2"/>
        <v>0</v>
      </c>
      <c r="EL17" s="223"/>
      <c r="EM17" s="223"/>
      <c r="EN17" s="214"/>
      <c r="EO17" s="217" t="s">
        <v>183</v>
      </c>
      <c r="EP17" s="140">
        <f t="shared" si="3"/>
        <v>0</v>
      </c>
      <c r="EQ17" s="223"/>
      <c r="ER17" s="223"/>
      <c r="ES17" s="214"/>
      <c r="ET17" s="217" t="s">
        <v>183</v>
      </c>
    </row>
    <row r="18" spans="1:150" ht="15.75" x14ac:dyDescent="0.25">
      <c r="A18" s="135" t="s">
        <v>181</v>
      </c>
      <c r="B18" s="138" t="s">
        <v>30</v>
      </c>
      <c r="C18" s="135"/>
      <c r="D18" s="135"/>
      <c r="E18" s="135"/>
      <c r="F18" s="135"/>
      <c r="G18" s="135"/>
      <c r="H18" s="135"/>
      <c r="I18" s="139"/>
      <c r="J18" s="135"/>
      <c r="K18" s="135"/>
      <c r="L18" s="135"/>
      <c r="M18" s="139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9"/>
      <c r="AC18" s="135">
        <v>7</v>
      </c>
      <c r="AD18" s="135">
        <v>2</v>
      </c>
      <c r="AE18" s="135">
        <v>3</v>
      </c>
      <c r="AF18" s="135">
        <v>1</v>
      </c>
      <c r="AG18" s="135">
        <v>1</v>
      </c>
      <c r="AH18" s="135">
        <v>2</v>
      </c>
      <c r="AI18" s="139"/>
      <c r="AJ18" s="135">
        <v>1</v>
      </c>
      <c r="AK18" s="135"/>
      <c r="AL18" s="135">
        <v>1</v>
      </c>
      <c r="AM18" s="135"/>
      <c r="AN18" s="135"/>
      <c r="AO18" s="135"/>
      <c r="AP18" s="139"/>
      <c r="AQ18" s="135">
        <v>8</v>
      </c>
      <c r="AR18" s="135">
        <v>5</v>
      </c>
      <c r="AS18" s="135">
        <v>2</v>
      </c>
      <c r="AT18" s="135"/>
      <c r="AU18" s="135">
        <v>1</v>
      </c>
      <c r="AV18" s="135">
        <v>4</v>
      </c>
      <c r="AW18" s="139"/>
      <c r="AX18" s="135">
        <v>10</v>
      </c>
      <c r="AY18" s="135">
        <v>2</v>
      </c>
      <c r="AZ18" s="135">
        <v>2</v>
      </c>
      <c r="BA18" s="135"/>
      <c r="BB18" s="135">
        <v>2</v>
      </c>
      <c r="BC18" s="135">
        <v>4</v>
      </c>
      <c r="BD18" s="135"/>
      <c r="BE18" s="135"/>
      <c r="BF18" s="135"/>
      <c r="BG18" s="140">
        <f t="shared" si="0"/>
        <v>0</v>
      </c>
      <c r="BH18" s="223"/>
      <c r="BI18" s="223"/>
      <c r="BJ18" s="214"/>
      <c r="BK18" s="214"/>
      <c r="BL18" s="140">
        <f t="shared" si="1"/>
        <v>0</v>
      </c>
      <c r="BM18" s="223"/>
      <c r="BN18" s="223"/>
      <c r="BO18" s="214"/>
      <c r="BP18" s="217"/>
      <c r="BQ18" s="18"/>
      <c r="BR18" s="18"/>
      <c r="BS18" s="18"/>
      <c r="BT18" s="18"/>
      <c r="BU18" s="19"/>
      <c r="BV18" s="18"/>
      <c r="BW18" s="18"/>
      <c r="BX18" s="18"/>
      <c r="BY18" s="19"/>
      <c r="BZ18" s="18"/>
      <c r="CA18" s="18"/>
      <c r="CB18" s="18"/>
      <c r="CC18" s="18">
        <v>2</v>
      </c>
      <c r="CD18" s="18"/>
      <c r="CE18" s="18"/>
      <c r="CF18" s="18"/>
      <c r="CG18" s="18"/>
      <c r="CH18" s="18"/>
      <c r="CI18" s="18"/>
      <c r="CJ18" s="18"/>
      <c r="CK18" s="18">
        <v>1</v>
      </c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9">
        <v>0</v>
      </c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9">
        <v>0</v>
      </c>
      <c r="DY18" s="18"/>
      <c r="DZ18" s="18">
        <v>31</v>
      </c>
      <c r="EA18" s="18"/>
      <c r="EB18" s="18"/>
      <c r="EC18" s="19"/>
      <c r="ED18" s="18"/>
      <c r="EE18" s="18"/>
      <c r="EF18" s="18"/>
      <c r="EG18" s="18"/>
      <c r="EH18" s="18"/>
      <c r="EI18" s="18"/>
      <c r="EJ18" s="18"/>
      <c r="EK18" s="140">
        <f t="shared" si="2"/>
        <v>0</v>
      </c>
      <c r="EL18" s="223"/>
      <c r="EM18" s="223"/>
      <c r="EN18" s="214"/>
      <c r="EO18" s="217" t="s">
        <v>183</v>
      </c>
      <c r="EP18" s="140">
        <f t="shared" si="3"/>
        <v>0</v>
      </c>
      <c r="EQ18" s="223"/>
      <c r="ER18" s="223"/>
      <c r="ES18" s="214"/>
      <c r="ET18" s="217" t="s">
        <v>183</v>
      </c>
    </row>
    <row r="19" spans="1:150" ht="15.75" x14ac:dyDescent="0.25">
      <c r="A19" s="135" t="s">
        <v>181</v>
      </c>
      <c r="B19" s="138" t="s">
        <v>31</v>
      </c>
      <c r="C19" s="135"/>
      <c r="D19" s="135"/>
      <c r="E19" s="135"/>
      <c r="F19" s="135"/>
      <c r="G19" s="135"/>
      <c r="H19" s="135"/>
      <c r="I19" s="139"/>
      <c r="J19" s="135"/>
      <c r="K19" s="135"/>
      <c r="L19" s="135"/>
      <c r="M19" s="139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9"/>
      <c r="AC19" s="135">
        <v>6</v>
      </c>
      <c r="AD19" s="135">
        <v>4</v>
      </c>
      <c r="AE19" s="135">
        <v>1</v>
      </c>
      <c r="AF19" s="135"/>
      <c r="AG19" s="135">
        <v>1</v>
      </c>
      <c r="AH19" s="135"/>
      <c r="AI19" s="139"/>
      <c r="AJ19" s="135"/>
      <c r="AK19" s="135"/>
      <c r="AL19" s="135"/>
      <c r="AM19" s="135"/>
      <c r="AN19" s="135"/>
      <c r="AO19" s="135"/>
      <c r="AP19" s="139"/>
      <c r="AQ19" s="135">
        <v>38</v>
      </c>
      <c r="AR19" s="135">
        <v>12</v>
      </c>
      <c r="AS19" s="135">
        <v>12</v>
      </c>
      <c r="AT19" s="135">
        <v>4</v>
      </c>
      <c r="AU19" s="135">
        <v>10</v>
      </c>
      <c r="AV19" s="135"/>
      <c r="AW19" s="139"/>
      <c r="AX19" s="135">
        <v>12</v>
      </c>
      <c r="AY19" s="135">
        <v>4</v>
      </c>
      <c r="AZ19" s="135">
        <v>2</v>
      </c>
      <c r="BA19" s="135">
        <v>2</v>
      </c>
      <c r="BB19" s="135">
        <v>3</v>
      </c>
      <c r="BC19" s="135">
        <v>1</v>
      </c>
      <c r="BD19" s="135"/>
      <c r="BE19" s="135"/>
      <c r="BF19" s="135"/>
      <c r="BG19" s="140">
        <f t="shared" si="0"/>
        <v>0</v>
      </c>
      <c r="BH19" s="223"/>
      <c r="BI19" s="223"/>
      <c r="BJ19" s="214"/>
      <c r="BK19" s="214"/>
      <c r="BL19" s="140">
        <f t="shared" si="1"/>
        <v>0</v>
      </c>
      <c r="BM19" s="223"/>
      <c r="BN19" s="223"/>
      <c r="BO19" s="214"/>
      <c r="BP19" s="217"/>
      <c r="BQ19" s="18"/>
      <c r="BR19" s="18"/>
      <c r="BS19" s="18"/>
      <c r="BT19" s="18"/>
      <c r="BU19" s="19"/>
      <c r="BV19" s="18"/>
      <c r="BW19" s="18"/>
      <c r="BX19" s="18"/>
      <c r="BY19" s="19"/>
      <c r="BZ19" s="18"/>
      <c r="CA19" s="18">
        <v>2</v>
      </c>
      <c r="CB19" s="18">
        <v>3</v>
      </c>
      <c r="CC19" s="18"/>
      <c r="CD19" s="18"/>
      <c r="CE19" s="18"/>
      <c r="CF19" s="18"/>
      <c r="CG19" s="18"/>
      <c r="CH19" s="18"/>
      <c r="CI19" s="18">
        <v>1</v>
      </c>
      <c r="CJ19" s="18"/>
      <c r="CK19" s="18">
        <v>3</v>
      </c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9">
        <v>0</v>
      </c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9">
        <v>0</v>
      </c>
      <c r="DY19" s="18"/>
      <c r="DZ19" s="18">
        <v>22</v>
      </c>
      <c r="EA19" s="18"/>
      <c r="EB19" s="18"/>
      <c r="EC19" s="19"/>
      <c r="ED19" s="18"/>
      <c r="EE19" s="18"/>
      <c r="EF19" s="18"/>
      <c r="EG19" s="18"/>
      <c r="EH19" s="18"/>
      <c r="EI19" s="18"/>
      <c r="EJ19" s="18"/>
      <c r="EK19" s="140">
        <f t="shared" si="2"/>
        <v>1</v>
      </c>
      <c r="EL19" s="223">
        <v>1</v>
      </c>
      <c r="EM19" s="223"/>
      <c r="EN19" s="214"/>
      <c r="EO19" s="217" t="s">
        <v>183</v>
      </c>
      <c r="EP19" s="140">
        <f t="shared" si="3"/>
        <v>0</v>
      </c>
      <c r="EQ19" s="223"/>
      <c r="ER19" s="223"/>
      <c r="ES19" s="214"/>
      <c r="ET19" s="217" t="s">
        <v>183</v>
      </c>
    </row>
    <row r="20" spans="1:150" ht="15.75" x14ac:dyDescent="0.25">
      <c r="A20" s="135" t="s">
        <v>181</v>
      </c>
      <c r="B20" s="138" t="s">
        <v>184</v>
      </c>
      <c r="C20" s="135"/>
      <c r="D20" s="135"/>
      <c r="E20" s="135"/>
      <c r="F20" s="135"/>
      <c r="G20" s="135"/>
      <c r="H20" s="135"/>
      <c r="I20" s="139"/>
      <c r="J20" s="135"/>
      <c r="K20" s="135"/>
      <c r="L20" s="135"/>
      <c r="M20" s="139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9"/>
      <c r="AC20" s="135">
        <v>32</v>
      </c>
      <c r="AD20" s="135">
        <v>11</v>
      </c>
      <c r="AE20" s="135">
        <v>12</v>
      </c>
      <c r="AF20" s="135">
        <v>2</v>
      </c>
      <c r="AG20" s="135">
        <v>7</v>
      </c>
      <c r="AH20" s="135"/>
      <c r="AI20" s="139">
        <v>1</v>
      </c>
      <c r="AJ20" s="135"/>
      <c r="AK20" s="135"/>
      <c r="AL20" s="135"/>
      <c r="AM20" s="135"/>
      <c r="AN20" s="135"/>
      <c r="AO20" s="135"/>
      <c r="AP20" s="139"/>
      <c r="AQ20" s="135">
        <v>78</v>
      </c>
      <c r="AR20" s="135">
        <v>30</v>
      </c>
      <c r="AS20" s="135">
        <v>25</v>
      </c>
      <c r="AT20" s="135">
        <v>12</v>
      </c>
      <c r="AU20" s="135">
        <v>11</v>
      </c>
      <c r="AV20" s="135">
        <v>1</v>
      </c>
      <c r="AW20" s="139"/>
      <c r="AX20" s="135">
        <v>73</v>
      </c>
      <c r="AY20" s="135">
        <v>13</v>
      </c>
      <c r="AZ20" s="135">
        <v>23</v>
      </c>
      <c r="BA20" s="135">
        <v>14</v>
      </c>
      <c r="BB20" s="135">
        <v>13</v>
      </c>
      <c r="BC20" s="135">
        <v>6</v>
      </c>
      <c r="BD20" s="135">
        <v>4</v>
      </c>
      <c r="BE20" s="135"/>
      <c r="BF20" s="135"/>
      <c r="BG20" s="140">
        <f t="shared" si="0"/>
        <v>0</v>
      </c>
      <c r="BH20" s="223"/>
      <c r="BI20" s="223"/>
      <c r="BJ20" s="214"/>
      <c r="BK20" s="214"/>
      <c r="BL20" s="140">
        <f t="shared" si="1"/>
        <v>0</v>
      </c>
      <c r="BM20" s="223"/>
      <c r="BN20" s="223"/>
      <c r="BO20" s="214"/>
      <c r="BP20" s="217"/>
      <c r="BQ20" s="18"/>
      <c r="BR20" s="18"/>
      <c r="BS20" s="18"/>
      <c r="BT20" s="18"/>
      <c r="BU20" s="19"/>
      <c r="BV20" s="18"/>
      <c r="BW20" s="18"/>
      <c r="BX20" s="18"/>
      <c r="BY20" s="19"/>
      <c r="BZ20" s="18"/>
      <c r="CA20" s="18">
        <v>9</v>
      </c>
      <c r="CB20" s="18">
        <v>14</v>
      </c>
      <c r="CC20" s="18">
        <v>8</v>
      </c>
      <c r="CD20" s="18"/>
      <c r="CE20" s="18">
        <v>1</v>
      </c>
      <c r="CF20" s="18">
        <v>3</v>
      </c>
      <c r="CG20" s="18">
        <v>1</v>
      </c>
      <c r="CH20" s="18"/>
      <c r="CI20" s="18">
        <v>3</v>
      </c>
      <c r="CJ20" s="18"/>
      <c r="CK20" s="18">
        <v>31</v>
      </c>
      <c r="CL20" s="18"/>
      <c r="CM20" s="18">
        <v>2</v>
      </c>
      <c r="CN20" s="18"/>
      <c r="CO20" s="18"/>
      <c r="CP20" s="18"/>
      <c r="CQ20" s="18"/>
      <c r="CR20" s="18">
        <v>4</v>
      </c>
      <c r="CS20" s="18"/>
      <c r="CT20" s="18">
        <v>1</v>
      </c>
      <c r="CU20" s="18"/>
      <c r="CV20" s="18"/>
      <c r="CW20" s="18"/>
      <c r="CX20" s="18"/>
      <c r="CY20" s="18"/>
      <c r="CZ20" s="18"/>
      <c r="DA20" s="18"/>
      <c r="DB20" s="18"/>
      <c r="DC20" s="18">
        <v>127</v>
      </c>
      <c r="DD20" s="18"/>
      <c r="DE20" s="18">
        <v>1</v>
      </c>
      <c r="DF20" s="18"/>
      <c r="DG20" s="18"/>
      <c r="DH20" s="18"/>
      <c r="DI20" s="18"/>
      <c r="DJ20" s="19">
        <v>1</v>
      </c>
      <c r="DK20" s="18"/>
      <c r="DL20" s="18"/>
      <c r="DM20" s="18">
        <v>3</v>
      </c>
      <c r="DN20" s="18">
        <v>101</v>
      </c>
      <c r="DO20" s="18"/>
      <c r="DP20" s="18"/>
      <c r="DQ20" s="18">
        <v>2</v>
      </c>
      <c r="DR20" s="18"/>
      <c r="DS20" s="18"/>
      <c r="DT20" s="18"/>
      <c r="DU20" s="18"/>
      <c r="DV20" s="18"/>
      <c r="DW20" s="18"/>
      <c r="DX20" s="19">
        <v>106</v>
      </c>
      <c r="DY20" s="18"/>
      <c r="DZ20" s="18">
        <v>81</v>
      </c>
      <c r="EA20" s="18"/>
      <c r="EB20" s="18"/>
      <c r="EC20" s="19"/>
      <c r="ED20" s="18"/>
      <c r="EE20" s="18"/>
      <c r="EF20" s="18"/>
      <c r="EG20" s="18"/>
      <c r="EH20" s="18"/>
      <c r="EI20" s="18"/>
      <c r="EJ20" s="18"/>
      <c r="EK20" s="140">
        <f t="shared" si="2"/>
        <v>1</v>
      </c>
      <c r="EL20" s="223">
        <v>1</v>
      </c>
      <c r="EM20" s="223"/>
      <c r="EN20" s="214"/>
      <c r="EO20" s="217" t="s">
        <v>183</v>
      </c>
      <c r="EP20" s="140">
        <f t="shared" si="3"/>
        <v>0</v>
      </c>
      <c r="EQ20" s="223"/>
      <c r="ER20" s="223"/>
      <c r="ES20" s="214"/>
      <c r="ET20" s="217" t="s">
        <v>183</v>
      </c>
    </row>
    <row r="21" spans="1:150" ht="15.75" x14ac:dyDescent="0.25">
      <c r="A21" s="135" t="s">
        <v>181</v>
      </c>
      <c r="B21" s="138" t="s">
        <v>33</v>
      </c>
      <c r="C21" s="135"/>
      <c r="D21" s="135"/>
      <c r="E21" s="135"/>
      <c r="F21" s="135"/>
      <c r="G21" s="135"/>
      <c r="H21" s="135"/>
      <c r="I21" s="139"/>
      <c r="J21" s="135"/>
      <c r="K21" s="135"/>
      <c r="L21" s="135"/>
      <c r="M21" s="139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9"/>
      <c r="AC21" s="135">
        <v>8</v>
      </c>
      <c r="AD21" s="135">
        <v>4</v>
      </c>
      <c r="AE21" s="135">
        <v>2</v>
      </c>
      <c r="AF21" s="135">
        <v>2</v>
      </c>
      <c r="AG21" s="135"/>
      <c r="AH21" s="135"/>
      <c r="AI21" s="139"/>
      <c r="AJ21" s="135"/>
      <c r="AK21" s="135"/>
      <c r="AL21" s="135"/>
      <c r="AM21" s="135"/>
      <c r="AN21" s="135"/>
      <c r="AO21" s="135"/>
      <c r="AP21" s="139"/>
      <c r="AQ21" s="135">
        <v>33</v>
      </c>
      <c r="AR21" s="135">
        <v>15</v>
      </c>
      <c r="AS21" s="135">
        <v>11</v>
      </c>
      <c r="AT21" s="135">
        <v>3</v>
      </c>
      <c r="AU21" s="135">
        <v>4</v>
      </c>
      <c r="AV21" s="135"/>
      <c r="AW21" s="139"/>
      <c r="AX21" s="135">
        <v>51</v>
      </c>
      <c r="AY21" s="135">
        <v>6</v>
      </c>
      <c r="AZ21" s="135">
        <v>6</v>
      </c>
      <c r="BA21" s="135">
        <v>6</v>
      </c>
      <c r="BB21" s="135">
        <v>17</v>
      </c>
      <c r="BC21" s="135">
        <v>12</v>
      </c>
      <c r="BD21" s="135">
        <v>4</v>
      </c>
      <c r="BE21" s="135"/>
      <c r="BF21" s="135"/>
      <c r="BG21" s="140">
        <f t="shared" si="0"/>
        <v>4</v>
      </c>
      <c r="BH21" s="223">
        <v>1</v>
      </c>
      <c r="BI21" s="223">
        <v>3</v>
      </c>
      <c r="BJ21" s="214"/>
      <c r="BK21" s="214"/>
      <c r="BL21" s="140">
        <f t="shared" si="1"/>
        <v>0</v>
      </c>
      <c r="BM21" s="223"/>
      <c r="BN21" s="223"/>
      <c r="BO21" s="214"/>
      <c r="BP21" s="217"/>
      <c r="BQ21" s="18"/>
      <c r="BR21" s="18"/>
      <c r="BS21" s="18"/>
      <c r="BT21" s="18"/>
      <c r="BU21" s="19"/>
      <c r="BV21" s="18"/>
      <c r="BW21" s="18"/>
      <c r="BX21" s="18"/>
      <c r="BY21" s="19"/>
      <c r="BZ21" s="18"/>
      <c r="CA21" s="18"/>
      <c r="CB21" s="18">
        <v>10</v>
      </c>
      <c r="CC21" s="18"/>
      <c r="CD21" s="18"/>
      <c r="CE21" s="18"/>
      <c r="CF21" s="18">
        <v>1</v>
      </c>
      <c r="CG21" s="18"/>
      <c r="CH21" s="18"/>
      <c r="CI21" s="18"/>
      <c r="CJ21" s="18"/>
      <c r="CK21" s="18">
        <v>11</v>
      </c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9">
        <v>0</v>
      </c>
      <c r="DK21" s="18"/>
      <c r="DL21" s="18"/>
      <c r="DM21" s="18"/>
      <c r="DN21" s="18">
        <v>3</v>
      </c>
      <c r="DO21" s="18"/>
      <c r="DP21" s="18"/>
      <c r="DQ21" s="18"/>
      <c r="DR21" s="18"/>
      <c r="DS21" s="18"/>
      <c r="DT21" s="18"/>
      <c r="DU21" s="18"/>
      <c r="DV21" s="18"/>
      <c r="DW21" s="18"/>
      <c r="DX21" s="19">
        <v>3</v>
      </c>
      <c r="DY21" s="18"/>
      <c r="DZ21" s="18">
        <v>40</v>
      </c>
      <c r="EA21" s="18"/>
      <c r="EB21" s="18"/>
      <c r="EC21" s="19"/>
      <c r="ED21" s="18"/>
      <c r="EE21" s="18"/>
      <c r="EF21" s="18"/>
      <c r="EG21" s="18"/>
      <c r="EH21" s="18"/>
      <c r="EI21" s="18"/>
      <c r="EJ21" s="18"/>
      <c r="EK21" s="140">
        <f t="shared" si="2"/>
        <v>0</v>
      </c>
      <c r="EL21" s="223"/>
      <c r="EM21" s="223"/>
      <c r="EN21" s="214"/>
      <c r="EO21" s="217" t="s">
        <v>183</v>
      </c>
      <c r="EP21" s="140">
        <f t="shared" si="3"/>
        <v>0</v>
      </c>
      <c r="EQ21" s="223"/>
      <c r="ER21" s="223"/>
      <c r="ES21" s="214"/>
      <c r="ET21" s="217" t="s">
        <v>183</v>
      </c>
    </row>
    <row r="22" spans="1:150" ht="15.75" x14ac:dyDescent="0.25">
      <c r="A22" s="135" t="s">
        <v>181</v>
      </c>
      <c r="B22" s="138" t="s">
        <v>34</v>
      </c>
      <c r="C22" s="135"/>
      <c r="D22" s="135"/>
      <c r="E22" s="135"/>
      <c r="F22" s="135"/>
      <c r="G22" s="135"/>
      <c r="H22" s="135"/>
      <c r="I22" s="139"/>
      <c r="J22" s="135"/>
      <c r="K22" s="135"/>
      <c r="L22" s="135"/>
      <c r="M22" s="139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9"/>
      <c r="AC22" s="135">
        <v>3</v>
      </c>
      <c r="AD22" s="135">
        <v>2</v>
      </c>
      <c r="AE22" s="135">
        <v>1</v>
      </c>
      <c r="AF22" s="135"/>
      <c r="AG22" s="135"/>
      <c r="AH22" s="135"/>
      <c r="AI22" s="139"/>
      <c r="AJ22" s="135"/>
      <c r="AK22" s="135"/>
      <c r="AL22" s="135"/>
      <c r="AM22" s="135"/>
      <c r="AN22" s="135"/>
      <c r="AO22" s="135"/>
      <c r="AP22" s="139"/>
      <c r="AQ22" s="135">
        <v>43</v>
      </c>
      <c r="AR22" s="135">
        <v>22</v>
      </c>
      <c r="AS22" s="135">
        <v>8</v>
      </c>
      <c r="AT22" s="135">
        <v>6</v>
      </c>
      <c r="AU22" s="135">
        <v>7</v>
      </c>
      <c r="AV22" s="135">
        <v>8</v>
      </c>
      <c r="AW22" s="139"/>
      <c r="AX22" s="135">
        <v>19</v>
      </c>
      <c r="AY22" s="135">
        <v>7</v>
      </c>
      <c r="AZ22" s="135">
        <v>4</v>
      </c>
      <c r="BA22" s="135">
        <v>1</v>
      </c>
      <c r="BB22" s="135">
        <v>6</v>
      </c>
      <c r="BC22" s="135">
        <v>1</v>
      </c>
      <c r="BD22" s="135"/>
      <c r="BE22" s="135"/>
      <c r="BF22" s="135"/>
      <c r="BG22" s="140">
        <f t="shared" si="0"/>
        <v>1</v>
      </c>
      <c r="BH22" s="223">
        <v>1</v>
      </c>
      <c r="BI22" s="223"/>
      <c r="BJ22" s="214"/>
      <c r="BK22" s="214"/>
      <c r="BL22" s="140">
        <f t="shared" si="1"/>
        <v>0</v>
      </c>
      <c r="BM22" s="223"/>
      <c r="BN22" s="223"/>
      <c r="BO22" s="214"/>
      <c r="BP22" s="217"/>
      <c r="BQ22" s="18"/>
      <c r="BR22" s="18"/>
      <c r="BS22" s="18"/>
      <c r="BT22" s="18"/>
      <c r="BU22" s="19"/>
      <c r="BV22" s="18"/>
      <c r="BW22" s="18"/>
      <c r="BX22" s="18"/>
      <c r="BY22" s="19"/>
      <c r="BZ22" s="18"/>
      <c r="CA22" s="18">
        <v>10</v>
      </c>
      <c r="CB22" s="18">
        <v>24</v>
      </c>
      <c r="CC22" s="18">
        <v>12</v>
      </c>
      <c r="CD22" s="18">
        <v>2</v>
      </c>
      <c r="CE22" s="18">
        <v>2</v>
      </c>
      <c r="CF22" s="18"/>
      <c r="CG22" s="18">
        <v>8</v>
      </c>
      <c r="CH22" s="18"/>
      <c r="CI22" s="18"/>
      <c r="CJ22" s="18"/>
      <c r="CK22" s="18">
        <v>9</v>
      </c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>
        <v>13</v>
      </c>
      <c r="DF22" s="18">
        <v>7</v>
      </c>
      <c r="DG22" s="18"/>
      <c r="DH22" s="18">
        <v>8</v>
      </c>
      <c r="DI22" s="18"/>
      <c r="DJ22" s="19">
        <v>28</v>
      </c>
      <c r="DK22" s="18"/>
      <c r="DL22" s="18"/>
      <c r="DM22" s="18">
        <v>2</v>
      </c>
      <c r="DN22" s="18">
        <v>6</v>
      </c>
      <c r="DO22" s="18">
        <v>1</v>
      </c>
      <c r="DP22" s="18"/>
      <c r="DQ22" s="18"/>
      <c r="DR22" s="18"/>
      <c r="DS22" s="18"/>
      <c r="DT22" s="18"/>
      <c r="DU22" s="18"/>
      <c r="DV22" s="18">
        <v>2</v>
      </c>
      <c r="DW22" s="18">
        <v>5</v>
      </c>
      <c r="DX22" s="19">
        <v>16</v>
      </c>
      <c r="DY22" s="18"/>
      <c r="DZ22" s="18">
        <v>25</v>
      </c>
      <c r="EA22" s="18"/>
      <c r="EB22" s="18"/>
      <c r="EC22" s="19"/>
      <c r="ED22" s="18"/>
      <c r="EE22" s="18"/>
      <c r="EF22" s="18"/>
      <c r="EG22" s="18"/>
      <c r="EH22" s="18"/>
      <c r="EI22" s="18"/>
      <c r="EJ22" s="18"/>
      <c r="EK22" s="140">
        <f t="shared" si="2"/>
        <v>0</v>
      </c>
      <c r="EL22" s="223"/>
      <c r="EM22" s="223"/>
      <c r="EN22" s="214"/>
      <c r="EO22" s="217" t="s">
        <v>183</v>
      </c>
      <c r="EP22" s="140">
        <f t="shared" si="3"/>
        <v>0</v>
      </c>
      <c r="EQ22" s="223"/>
      <c r="ER22" s="223"/>
      <c r="ES22" s="214"/>
      <c r="ET22" s="217" t="s">
        <v>183</v>
      </c>
    </row>
    <row r="23" spans="1:150" ht="15.75" x14ac:dyDescent="0.25">
      <c r="A23" s="135" t="s">
        <v>181</v>
      </c>
      <c r="B23" s="138" t="s">
        <v>35</v>
      </c>
      <c r="C23" s="135"/>
      <c r="D23" s="135"/>
      <c r="E23" s="135"/>
      <c r="F23" s="135"/>
      <c r="G23" s="135"/>
      <c r="H23" s="135"/>
      <c r="I23" s="139"/>
      <c r="J23" s="135"/>
      <c r="K23" s="135"/>
      <c r="L23" s="135"/>
      <c r="M23" s="139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9"/>
      <c r="AC23" s="135">
        <v>6</v>
      </c>
      <c r="AD23" s="135">
        <v>3</v>
      </c>
      <c r="AE23" s="135">
        <v>1</v>
      </c>
      <c r="AF23" s="135">
        <v>1</v>
      </c>
      <c r="AG23" s="135">
        <v>1</v>
      </c>
      <c r="AH23" s="135"/>
      <c r="AI23" s="139"/>
      <c r="AJ23" s="135"/>
      <c r="AK23" s="135"/>
      <c r="AL23" s="135"/>
      <c r="AM23" s="135"/>
      <c r="AN23" s="135"/>
      <c r="AO23" s="135"/>
      <c r="AP23" s="139"/>
      <c r="AQ23" s="135">
        <v>32</v>
      </c>
      <c r="AR23" s="135">
        <v>12</v>
      </c>
      <c r="AS23" s="135">
        <v>12</v>
      </c>
      <c r="AT23" s="135">
        <v>4</v>
      </c>
      <c r="AU23" s="135">
        <v>4</v>
      </c>
      <c r="AV23" s="135">
        <v>6</v>
      </c>
      <c r="AW23" s="139"/>
      <c r="AX23" s="135">
        <v>21</v>
      </c>
      <c r="AY23" s="135">
        <v>4</v>
      </c>
      <c r="AZ23" s="135">
        <v>2</v>
      </c>
      <c r="BA23" s="135">
        <v>6</v>
      </c>
      <c r="BB23" s="135">
        <v>8</v>
      </c>
      <c r="BC23" s="135">
        <v>1</v>
      </c>
      <c r="BD23" s="135"/>
      <c r="BE23" s="135"/>
      <c r="BF23" s="135"/>
      <c r="BG23" s="140">
        <f t="shared" si="0"/>
        <v>1</v>
      </c>
      <c r="BH23" s="223"/>
      <c r="BI23" s="223">
        <v>1</v>
      </c>
      <c r="BJ23" s="214"/>
      <c r="BK23" s="214"/>
      <c r="BL23" s="140">
        <f t="shared" si="1"/>
        <v>0</v>
      </c>
      <c r="BM23" s="223"/>
      <c r="BN23" s="223"/>
      <c r="BO23" s="214"/>
      <c r="BP23" s="217"/>
      <c r="BQ23" s="18"/>
      <c r="BR23" s="18"/>
      <c r="BS23" s="18"/>
      <c r="BT23" s="18"/>
      <c r="BU23" s="19"/>
      <c r="BV23" s="18"/>
      <c r="BW23" s="18"/>
      <c r="BX23" s="18"/>
      <c r="BY23" s="19"/>
      <c r="BZ23" s="18"/>
      <c r="CA23" s="18">
        <v>16</v>
      </c>
      <c r="CB23" s="18">
        <v>13</v>
      </c>
      <c r="CC23" s="18"/>
      <c r="CD23" s="18"/>
      <c r="CE23" s="18">
        <v>2</v>
      </c>
      <c r="CF23" s="18">
        <v>1</v>
      </c>
      <c r="CG23" s="18"/>
      <c r="CH23" s="18"/>
      <c r="CI23" s="18"/>
      <c r="CJ23" s="18"/>
      <c r="CK23" s="18">
        <v>16</v>
      </c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>
        <v>10</v>
      </c>
      <c r="DF23" s="18">
        <v>2</v>
      </c>
      <c r="DG23" s="18"/>
      <c r="DH23" s="18">
        <v>2</v>
      </c>
      <c r="DI23" s="18"/>
      <c r="DJ23" s="19">
        <v>14</v>
      </c>
      <c r="DK23" s="18"/>
      <c r="DL23" s="18"/>
      <c r="DM23" s="18"/>
      <c r="DN23" s="18">
        <v>10</v>
      </c>
      <c r="DO23" s="18"/>
      <c r="DP23" s="18"/>
      <c r="DQ23" s="18"/>
      <c r="DR23" s="18"/>
      <c r="DS23" s="18"/>
      <c r="DT23" s="18"/>
      <c r="DU23" s="18"/>
      <c r="DV23" s="18"/>
      <c r="DW23" s="18"/>
      <c r="DX23" s="19">
        <v>10</v>
      </c>
      <c r="DY23" s="18"/>
      <c r="DZ23" s="18">
        <v>22</v>
      </c>
      <c r="EA23" s="18"/>
      <c r="EB23" s="18"/>
      <c r="EC23" s="19"/>
      <c r="ED23" s="18"/>
      <c r="EE23" s="18"/>
      <c r="EF23" s="18"/>
      <c r="EG23" s="18"/>
      <c r="EH23" s="18"/>
      <c r="EI23" s="18"/>
      <c r="EJ23" s="18"/>
      <c r="EK23" s="140">
        <f t="shared" si="2"/>
        <v>0</v>
      </c>
      <c r="EL23" s="223"/>
      <c r="EM23" s="223"/>
      <c r="EN23" s="214"/>
      <c r="EO23" s="217" t="s">
        <v>183</v>
      </c>
      <c r="EP23" s="140">
        <f t="shared" si="3"/>
        <v>0</v>
      </c>
      <c r="EQ23" s="223"/>
      <c r="ER23" s="223"/>
      <c r="ES23" s="214">
        <v>1</v>
      </c>
      <c r="ET23" s="217" t="s">
        <v>183</v>
      </c>
    </row>
    <row r="24" spans="1:150" ht="15.75" x14ac:dyDescent="0.25">
      <c r="A24" s="135" t="s">
        <v>181</v>
      </c>
      <c r="B24" s="138" t="s">
        <v>36</v>
      </c>
      <c r="C24" s="135"/>
      <c r="D24" s="135"/>
      <c r="E24" s="135"/>
      <c r="F24" s="135"/>
      <c r="G24" s="135"/>
      <c r="H24" s="135"/>
      <c r="I24" s="139"/>
      <c r="J24" s="135"/>
      <c r="K24" s="135"/>
      <c r="L24" s="135"/>
      <c r="M24" s="139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9"/>
      <c r="AC24" s="135">
        <v>9</v>
      </c>
      <c r="AD24" s="135">
        <v>6</v>
      </c>
      <c r="AE24" s="135">
        <v>2</v>
      </c>
      <c r="AF24" s="135"/>
      <c r="AG24" s="135">
        <v>1</v>
      </c>
      <c r="AH24" s="135">
        <v>1</v>
      </c>
      <c r="AI24" s="139"/>
      <c r="AJ24" s="135"/>
      <c r="AK24" s="135"/>
      <c r="AL24" s="135"/>
      <c r="AM24" s="135"/>
      <c r="AN24" s="135"/>
      <c r="AO24" s="135"/>
      <c r="AP24" s="139"/>
      <c r="AQ24" s="135">
        <v>69</v>
      </c>
      <c r="AR24" s="135">
        <v>24</v>
      </c>
      <c r="AS24" s="135">
        <v>24</v>
      </c>
      <c r="AT24" s="135">
        <v>8</v>
      </c>
      <c r="AU24" s="135">
        <v>13</v>
      </c>
      <c r="AV24" s="135"/>
      <c r="AW24" s="139"/>
      <c r="AX24" s="135">
        <v>10</v>
      </c>
      <c r="AY24" s="135">
        <v>3</v>
      </c>
      <c r="AZ24" s="135">
        <v>1</v>
      </c>
      <c r="BA24" s="135"/>
      <c r="BB24" s="135"/>
      <c r="BC24" s="135">
        <v>3</v>
      </c>
      <c r="BD24" s="135">
        <v>3</v>
      </c>
      <c r="BE24" s="135">
        <v>1</v>
      </c>
      <c r="BF24" s="135"/>
      <c r="BG24" s="140">
        <f t="shared" si="0"/>
        <v>2</v>
      </c>
      <c r="BH24" s="223">
        <v>1</v>
      </c>
      <c r="BI24" s="223">
        <v>1</v>
      </c>
      <c r="BJ24" s="214">
        <v>1</v>
      </c>
      <c r="BK24" s="214"/>
      <c r="BL24" s="140">
        <f t="shared" si="1"/>
        <v>0</v>
      </c>
      <c r="BM24" s="223"/>
      <c r="BN24" s="223"/>
      <c r="BO24" s="214"/>
      <c r="BP24" s="217"/>
      <c r="BQ24" s="18"/>
      <c r="BR24" s="18"/>
      <c r="BS24" s="18"/>
      <c r="BT24" s="18"/>
      <c r="BU24" s="19"/>
      <c r="BV24" s="18"/>
      <c r="BW24" s="18"/>
      <c r="BX24" s="18"/>
      <c r="BY24" s="19"/>
      <c r="BZ24" s="18"/>
      <c r="CA24" s="18">
        <v>3</v>
      </c>
      <c r="CB24" s="18">
        <v>10</v>
      </c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>
        <v>5</v>
      </c>
      <c r="CQ24" s="18"/>
      <c r="CR24" s="18"/>
      <c r="CS24" s="18">
        <v>33</v>
      </c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9">
        <v>0</v>
      </c>
      <c r="DK24" s="18"/>
      <c r="DL24" s="18"/>
      <c r="DM24" s="18"/>
      <c r="DN24" s="18">
        <v>2</v>
      </c>
      <c r="DO24" s="18"/>
      <c r="DP24" s="18"/>
      <c r="DQ24" s="18"/>
      <c r="DR24" s="18"/>
      <c r="DS24" s="18"/>
      <c r="DT24" s="18"/>
      <c r="DU24" s="18"/>
      <c r="DV24" s="18"/>
      <c r="DW24" s="18"/>
      <c r="DX24" s="19">
        <v>2</v>
      </c>
      <c r="DY24" s="18"/>
      <c r="DZ24" s="18">
        <v>41</v>
      </c>
      <c r="EA24" s="18"/>
      <c r="EB24" s="18"/>
      <c r="EC24" s="19"/>
      <c r="ED24" s="18"/>
      <c r="EE24" s="18"/>
      <c r="EF24" s="18"/>
      <c r="EG24" s="18"/>
      <c r="EH24" s="18"/>
      <c r="EI24" s="18"/>
      <c r="EJ24" s="18"/>
      <c r="EK24" s="140">
        <f t="shared" si="2"/>
        <v>0</v>
      </c>
      <c r="EL24" s="223"/>
      <c r="EM24" s="223"/>
      <c r="EN24" s="214"/>
      <c r="EO24" s="217" t="s">
        <v>183</v>
      </c>
      <c r="EP24" s="140">
        <f t="shared" si="3"/>
        <v>3</v>
      </c>
      <c r="EQ24" s="223"/>
      <c r="ER24" s="223">
        <v>3</v>
      </c>
      <c r="ES24" s="214"/>
      <c r="ET24" s="217" t="s">
        <v>183</v>
      </c>
    </row>
    <row r="25" spans="1:150" ht="15.75" x14ac:dyDescent="0.25">
      <c r="A25" s="135" t="s">
        <v>181</v>
      </c>
      <c r="B25" s="138" t="s">
        <v>37</v>
      </c>
      <c r="C25" s="135"/>
      <c r="D25" s="135"/>
      <c r="E25" s="135"/>
      <c r="F25" s="135"/>
      <c r="G25" s="135"/>
      <c r="H25" s="135"/>
      <c r="I25" s="139"/>
      <c r="J25" s="135"/>
      <c r="K25" s="135"/>
      <c r="L25" s="135"/>
      <c r="M25" s="139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9"/>
      <c r="AC25" s="135">
        <v>4</v>
      </c>
      <c r="AD25" s="135">
        <v>2</v>
      </c>
      <c r="AE25" s="135">
        <v>1</v>
      </c>
      <c r="AF25" s="135"/>
      <c r="AG25" s="135">
        <v>1</v>
      </c>
      <c r="AH25" s="135">
        <v>2</v>
      </c>
      <c r="AI25" s="139">
        <v>1</v>
      </c>
      <c r="AJ25" s="135"/>
      <c r="AK25" s="135"/>
      <c r="AL25" s="135"/>
      <c r="AM25" s="135"/>
      <c r="AN25" s="135"/>
      <c r="AO25" s="135"/>
      <c r="AP25" s="139"/>
      <c r="AQ25" s="135">
        <v>42</v>
      </c>
      <c r="AR25" s="135">
        <v>13</v>
      </c>
      <c r="AS25" s="135">
        <v>12</v>
      </c>
      <c r="AT25" s="135">
        <v>6</v>
      </c>
      <c r="AU25" s="135">
        <v>11</v>
      </c>
      <c r="AV25" s="135">
        <v>8</v>
      </c>
      <c r="AW25" s="139"/>
      <c r="AX25" s="135">
        <v>37</v>
      </c>
      <c r="AY25" s="135">
        <v>2</v>
      </c>
      <c r="AZ25" s="135">
        <v>4</v>
      </c>
      <c r="BA25" s="135">
        <v>4</v>
      </c>
      <c r="BB25" s="135">
        <v>8</v>
      </c>
      <c r="BC25" s="135">
        <v>12</v>
      </c>
      <c r="BD25" s="135">
        <v>7</v>
      </c>
      <c r="BE25" s="135">
        <v>2</v>
      </c>
      <c r="BF25" s="135"/>
      <c r="BG25" s="140">
        <f t="shared" si="0"/>
        <v>0</v>
      </c>
      <c r="BH25" s="223"/>
      <c r="BI25" s="223"/>
      <c r="BJ25" s="214"/>
      <c r="BK25" s="214"/>
      <c r="BL25" s="140">
        <f t="shared" si="1"/>
        <v>0</v>
      </c>
      <c r="BM25" s="223"/>
      <c r="BN25" s="223"/>
      <c r="BO25" s="214"/>
      <c r="BP25" s="217"/>
      <c r="BQ25" s="18"/>
      <c r="BR25" s="18"/>
      <c r="BS25" s="18"/>
      <c r="BT25" s="18"/>
      <c r="BU25" s="19"/>
      <c r="BV25" s="18"/>
      <c r="BW25" s="18"/>
      <c r="BX25" s="18"/>
      <c r="BY25" s="19"/>
      <c r="BZ25" s="18"/>
      <c r="CA25" s="18">
        <v>16</v>
      </c>
      <c r="CB25" s="18">
        <v>21</v>
      </c>
      <c r="CC25" s="18"/>
      <c r="CD25" s="18"/>
      <c r="CE25" s="18"/>
      <c r="CF25" s="18"/>
      <c r="CG25" s="18"/>
      <c r="CH25" s="18"/>
      <c r="CI25" s="18">
        <v>3</v>
      </c>
      <c r="CJ25" s="18"/>
      <c r="CK25" s="18">
        <v>15</v>
      </c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9">
        <v>0</v>
      </c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9">
        <v>0</v>
      </c>
      <c r="DY25" s="18"/>
      <c r="DZ25" s="18">
        <v>42</v>
      </c>
      <c r="EA25" s="18"/>
      <c r="EB25" s="18"/>
      <c r="EC25" s="19"/>
      <c r="ED25" s="18"/>
      <c r="EE25" s="18"/>
      <c r="EF25" s="18"/>
      <c r="EG25" s="18"/>
      <c r="EH25" s="18"/>
      <c r="EI25" s="18"/>
      <c r="EJ25" s="18"/>
      <c r="EK25" s="140">
        <f t="shared" si="2"/>
        <v>0</v>
      </c>
      <c r="EL25" s="223"/>
      <c r="EM25" s="223"/>
      <c r="EN25" s="214"/>
      <c r="EO25" s="217" t="s">
        <v>183</v>
      </c>
      <c r="EP25" s="140">
        <f t="shared" si="3"/>
        <v>0</v>
      </c>
      <c r="EQ25" s="223"/>
      <c r="ER25" s="223"/>
      <c r="ES25" s="214"/>
      <c r="ET25" s="217" t="s">
        <v>183</v>
      </c>
    </row>
    <row r="26" spans="1:150" ht="15.75" x14ac:dyDescent="0.25">
      <c r="A26" s="135" t="s">
        <v>181</v>
      </c>
      <c r="B26" s="138" t="s">
        <v>38</v>
      </c>
      <c r="C26" s="135"/>
      <c r="D26" s="135"/>
      <c r="E26" s="135"/>
      <c r="F26" s="135"/>
      <c r="G26" s="135"/>
      <c r="H26" s="135"/>
      <c r="I26" s="139"/>
      <c r="J26" s="135"/>
      <c r="K26" s="135"/>
      <c r="L26" s="135"/>
      <c r="M26" s="139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9"/>
      <c r="AC26" s="135">
        <v>12</v>
      </c>
      <c r="AD26" s="135">
        <v>4</v>
      </c>
      <c r="AE26" s="135">
        <v>3</v>
      </c>
      <c r="AF26" s="135">
        <v>2</v>
      </c>
      <c r="AG26" s="135">
        <v>3</v>
      </c>
      <c r="AH26" s="135">
        <v>1</v>
      </c>
      <c r="AI26" s="139"/>
      <c r="AJ26" s="135"/>
      <c r="AK26" s="135"/>
      <c r="AL26" s="135"/>
      <c r="AM26" s="135"/>
      <c r="AN26" s="135"/>
      <c r="AO26" s="135"/>
      <c r="AP26" s="139"/>
      <c r="AQ26" s="135">
        <v>29</v>
      </c>
      <c r="AR26" s="135">
        <v>8</v>
      </c>
      <c r="AS26" s="135">
        <v>10</v>
      </c>
      <c r="AT26" s="135">
        <v>6</v>
      </c>
      <c r="AU26" s="135">
        <v>5</v>
      </c>
      <c r="AV26" s="135">
        <v>3</v>
      </c>
      <c r="AW26" s="139"/>
      <c r="AX26" s="135">
        <v>9</v>
      </c>
      <c r="AY26" s="135">
        <v>1</v>
      </c>
      <c r="AZ26" s="135">
        <v>2</v>
      </c>
      <c r="BA26" s="135"/>
      <c r="BB26" s="135">
        <v>6</v>
      </c>
      <c r="BC26" s="135"/>
      <c r="BD26" s="135"/>
      <c r="BE26" s="135"/>
      <c r="BF26" s="135"/>
      <c r="BG26" s="140">
        <f t="shared" si="0"/>
        <v>0</v>
      </c>
      <c r="BH26" s="223"/>
      <c r="BI26" s="223"/>
      <c r="BJ26" s="214"/>
      <c r="BK26" s="214"/>
      <c r="BL26" s="140">
        <f t="shared" si="1"/>
        <v>2</v>
      </c>
      <c r="BM26" s="223">
        <v>1</v>
      </c>
      <c r="BN26" s="223">
        <v>1</v>
      </c>
      <c r="BO26" s="214"/>
      <c r="BP26" s="217"/>
      <c r="BQ26" s="18"/>
      <c r="BR26" s="18"/>
      <c r="BS26" s="18"/>
      <c r="BT26" s="18"/>
      <c r="BU26" s="19"/>
      <c r="BV26" s="18"/>
      <c r="BW26" s="18"/>
      <c r="BX26" s="18"/>
      <c r="BY26" s="19"/>
      <c r="BZ26" s="18"/>
      <c r="CA26" s="18">
        <v>19</v>
      </c>
      <c r="CB26" s="18">
        <v>4</v>
      </c>
      <c r="CC26" s="18"/>
      <c r="CD26" s="18"/>
      <c r="CE26" s="18"/>
      <c r="CF26" s="18"/>
      <c r="CG26" s="18"/>
      <c r="CH26" s="18"/>
      <c r="CI26" s="18"/>
      <c r="CJ26" s="18"/>
      <c r="CK26" s="18">
        <v>6</v>
      </c>
      <c r="CL26" s="18"/>
      <c r="CM26" s="18"/>
      <c r="CN26" s="18"/>
      <c r="CO26" s="18"/>
      <c r="CP26" s="18"/>
      <c r="CQ26" s="18"/>
      <c r="CR26" s="18"/>
      <c r="CS26" s="18"/>
      <c r="CT26" s="18">
        <v>2</v>
      </c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9">
        <v>0</v>
      </c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9">
        <v>0</v>
      </c>
      <c r="DY26" s="18"/>
      <c r="DZ26" s="18">
        <v>19</v>
      </c>
      <c r="EA26" s="18"/>
      <c r="EB26" s="18"/>
      <c r="EC26" s="19"/>
      <c r="ED26" s="18"/>
      <c r="EE26" s="18"/>
      <c r="EF26" s="18"/>
      <c r="EG26" s="18"/>
      <c r="EH26" s="18"/>
      <c r="EI26" s="18"/>
      <c r="EJ26" s="18"/>
      <c r="EK26" s="140">
        <f t="shared" si="2"/>
        <v>0</v>
      </c>
      <c r="EL26" s="223"/>
      <c r="EM26" s="223"/>
      <c r="EN26" s="214"/>
      <c r="EO26" s="217" t="s">
        <v>183</v>
      </c>
      <c r="EP26" s="140">
        <f t="shared" si="3"/>
        <v>2</v>
      </c>
      <c r="EQ26" s="223">
        <v>1</v>
      </c>
      <c r="ER26" s="223">
        <v>1</v>
      </c>
      <c r="ES26" s="214"/>
      <c r="ET26" s="217" t="s">
        <v>183</v>
      </c>
    </row>
    <row r="27" spans="1:150" ht="15.75" x14ac:dyDescent="0.25">
      <c r="A27" s="135" t="s">
        <v>181</v>
      </c>
      <c r="B27" s="138" t="s">
        <v>39</v>
      </c>
      <c r="C27" s="135"/>
      <c r="D27" s="135"/>
      <c r="E27" s="135"/>
      <c r="F27" s="135"/>
      <c r="G27" s="135"/>
      <c r="H27" s="135"/>
      <c r="I27" s="139"/>
      <c r="J27" s="135"/>
      <c r="K27" s="135"/>
      <c r="L27" s="135"/>
      <c r="M27" s="139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9"/>
      <c r="AC27" s="135">
        <v>12</v>
      </c>
      <c r="AD27" s="135">
        <v>4</v>
      </c>
      <c r="AE27" s="135">
        <v>3</v>
      </c>
      <c r="AF27" s="135">
        <v>3</v>
      </c>
      <c r="AG27" s="135">
        <v>2</v>
      </c>
      <c r="AH27" s="135"/>
      <c r="AI27" s="139"/>
      <c r="AJ27" s="135"/>
      <c r="AK27" s="135"/>
      <c r="AL27" s="135"/>
      <c r="AM27" s="135"/>
      <c r="AN27" s="135"/>
      <c r="AO27" s="135"/>
      <c r="AP27" s="139"/>
      <c r="AQ27" s="135">
        <v>29</v>
      </c>
      <c r="AR27" s="135">
        <v>9</v>
      </c>
      <c r="AS27" s="135">
        <v>12</v>
      </c>
      <c r="AT27" s="135">
        <v>3</v>
      </c>
      <c r="AU27" s="135">
        <v>5</v>
      </c>
      <c r="AV27" s="135">
        <v>2</v>
      </c>
      <c r="AW27" s="139"/>
      <c r="AX27" s="135">
        <v>13</v>
      </c>
      <c r="AY27" s="135">
        <v>7</v>
      </c>
      <c r="AZ27" s="135">
        <v>2</v>
      </c>
      <c r="BA27" s="135">
        <v>2</v>
      </c>
      <c r="BB27" s="135">
        <v>2</v>
      </c>
      <c r="BC27" s="135"/>
      <c r="BD27" s="135"/>
      <c r="BE27" s="135"/>
      <c r="BF27" s="135"/>
      <c r="BG27" s="140">
        <f t="shared" si="0"/>
        <v>1</v>
      </c>
      <c r="BH27" s="223"/>
      <c r="BI27" s="223">
        <v>1</v>
      </c>
      <c r="BJ27" s="214"/>
      <c r="BK27" s="214"/>
      <c r="BL27" s="140">
        <f t="shared" si="1"/>
        <v>1</v>
      </c>
      <c r="BM27" s="223">
        <v>1</v>
      </c>
      <c r="BN27" s="223"/>
      <c r="BO27" s="214"/>
      <c r="BP27" s="217"/>
      <c r="BQ27" s="18"/>
      <c r="BR27" s="18"/>
      <c r="BS27" s="18"/>
      <c r="BT27" s="18"/>
      <c r="BU27" s="19"/>
      <c r="BV27" s="18"/>
      <c r="BW27" s="18"/>
      <c r="BX27" s="18"/>
      <c r="BY27" s="19"/>
      <c r="BZ27" s="18"/>
      <c r="CA27" s="18">
        <v>2</v>
      </c>
      <c r="CB27" s="18">
        <v>15</v>
      </c>
      <c r="CC27" s="18">
        <v>2</v>
      </c>
      <c r="CD27" s="18"/>
      <c r="CE27" s="18"/>
      <c r="CF27" s="18">
        <v>3</v>
      </c>
      <c r="CG27" s="18"/>
      <c r="CH27" s="18">
        <v>3</v>
      </c>
      <c r="CI27" s="18"/>
      <c r="CJ27" s="18"/>
      <c r="CK27" s="18">
        <v>18</v>
      </c>
      <c r="CL27" s="18"/>
      <c r="CM27" s="18"/>
      <c r="CN27" s="18"/>
      <c r="CO27" s="18"/>
      <c r="CP27" s="18"/>
      <c r="CQ27" s="18"/>
      <c r="CR27" s="18">
        <v>1</v>
      </c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>
        <v>3</v>
      </c>
      <c r="DD27" s="18"/>
      <c r="DE27" s="18">
        <v>1</v>
      </c>
      <c r="DF27" s="18"/>
      <c r="DG27" s="18"/>
      <c r="DH27" s="18"/>
      <c r="DI27" s="18"/>
      <c r="DJ27" s="19">
        <v>1</v>
      </c>
      <c r="DK27" s="18"/>
      <c r="DL27" s="18"/>
      <c r="DM27" s="18"/>
      <c r="DN27" s="18">
        <v>27</v>
      </c>
      <c r="DO27" s="18"/>
      <c r="DP27" s="18"/>
      <c r="DQ27" s="18"/>
      <c r="DR27" s="18"/>
      <c r="DS27" s="18"/>
      <c r="DT27" s="18"/>
      <c r="DU27" s="18"/>
      <c r="DV27" s="18"/>
      <c r="DW27" s="18"/>
      <c r="DX27" s="19">
        <v>27</v>
      </c>
      <c r="DY27" s="18"/>
      <c r="DZ27" s="18">
        <v>32</v>
      </c>
      <c r="EA27" s="18"/>
      <c r="EB27" s="18"/>
      <c r="EC27" s="19"/>
      <c r="ED27" s="18"/>
      <c r="EE27" s="18"/>
      <c r="EF27" s="18"/>
      <c r="EG27" s="18"/>
      <c r="EH27" s="18"/>
      <c r="EI27" s="18"/>
      <c r="EJ27" s="18"/>
      <c r="EK27" s="140">
        <f t="shared" si="2"/>
        <v>1</v>
      </c>
      <c r="EL27" s="223">
        <v>1</v>
      </c>
      <c r="EM27" s="223"/>
      <c r="EN27" s="214"/>
      <c r="EO27" s="217" t="s">
        <v>183</v>
      </c>
      <c r="EP27" s="140">
        <f t="shared" si="3"/>
        <v>0</v>
      </c>
      <c r="EQ27" s="223"/>
      <c r="ER27" s="223"/>
      <c r="ES27" s="214"/>
      <c r="ET27" s="217" t="s">
        <v>183</v>
      </c>
    </row>
    <row r="28" spans="1:150" ht="15.75" x14ac:dyDescent="0.25">
      <c r="A28" s="135" t="s">
        <v>181</v>
      </c>
      <c r="B28" s="141" t="s">
        <v>40</v>
      </c>
      <c r="C28" s="142"/>
      <c r="D28" s="142"/>
      <c r="E28" s="142"/>
      <c r="F28" s="142"/>
      <c r="G28" s="142"/>
      <c r="H28" s="142"/>
      <c r="I28" s="143"/>
      <c r="J28" s="142"/>
      <c r="K28" s="142"/>
      <c r="L28" s="142"/>
      <c r="M28" s="143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3"/>
      <c r="AC28" s="142">
        <v>4</v>
      </c>
      <c r="AD28" s="142">
        <v>2</v>
      </c>
      <c r="AE28" s="142">
        <v>1</v>
      </c>
      <c r="AF28" s="142">
        <v>1</v>
      </c>
      <c r="AG28" s="142"/>
      <c r="AH28" s="142">
        <v>1</v>
      </c>
      <c r="AI28" s="143"/>
      <c r="AJ28" s="142"/>
      <c r="AK28" s="142"/>
      <c r="AL28" s="142"/>
      <c r="AM28" s="142"/>
      <c r="AN28" s="142"/>
      <c r="AO28" s="142"/>
      <c r="AP28" s="143"/>
      <c r="AQ28" s="142">
        <v>32</v>
      </c>
      <c r="AR28" s="142">
        <v>12</v>
      </c>
      <c r="AS28" s="142">
        <v>6</v>
      </c>
      <c r="AT28" s="142">
        <v>6</v>
      </c>
      <c r="AU28" s="142">
        <v>8</v>
      </c>
      <c r="AV28" s="142">
        <v>23</v>
      </c>
      <c r="AW28" s="143"/>
      <c r="AX28" s="142">
        <v>21</v>
      </c>
      <c r="AY28" s="142">
        <v>2</v>
      </c>
      <c r="AZ28" s="142"/>
      <c r="BA28" s="142">
        <v>5</v>
      </c>
      <c r="BB28" s="142">
        <v>8</v>
      </c>
      <c r="BC28" s="142">
        <v>1</v>
      </c>
      <c r="BD28" s="142">
        <v>5</v>
      </c>
      <c r="BE28" s="142">
        <v>1</v>
      </c>
      <c r="BF28" s="142"/>
      <c r="BG28" s="140">
        <f t="shared" si="0"/>
        <v>0</v>
      </c>
      <c r="BH28" s="224"/>
      <c r="BI28" s="224"/>
      <c r="BJ28" s="215"/>
      <c r="BK28" s="215"/>
      <c r="BL28" s="140">
        <f t="shared" si="1"/>
        <v>0</v>
      </c>
      <c r="BM28" s="224"/>
      <c r="BN28" s="224"/>
      <c r="BO28" s="215"/>
      <c r="BP28" s="218"/>
      <c r="BQ28" s="18"/>
      <c r="BR28" s="18"/>
      <c r="BS28" s="18"/>
      <c r="BT28" s="18"/>
      <c r="BU28" s="19"/>
      <c r="BV28" s="18"/>
      <c r="BW28" s="18"/>
      <c r="BX28" s="18"/>
      <c r="BY28" s="19"/>
      <c r="BZ28" s="18"/>
      <c r="CA28" s="18">
        <v>9</v>
      </c>
      <c r="CB28" s="18">
        <v>2</v>
      </c>
      <c r="CC28" s="18">
        <v>2</v>
      </c>
      <c r="CD28" s="18"/>
      <c r="CE28" s="18"/>
      <c r="CF28" s="18"/>
      <c r="CG28" s="18"/>
      <c r="CH28" s="18">
        <v>1</v>
      </c>
      <c r="CI28" s="18"/>
      <c r="CJ28" s="18"/>
      <c r="CK28" s="18">
        <v>9</v>
      </c>
      <c r="CL28" s="18"/>
      <c r="CM28" s="18"/>
      <c r="CN28" s="18"/>
      <c r="CO28" s="18"/>
      <c r="CP28" s="18"/>
      <c r="CQ28" s="18"/>
      <c r="CR28" s="18">
        <v>2</v>
      </c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>
        <v>1</v>
      </c>
      <c r="DG28" s="18"/>
      <c r="DH28" s="18"/>
      <c r="DI28" s="18"/>
      <c r="DJ28" s="19">
        <v>1</v>
      </c>
      <c r="DK28" s="18"/>
      <c r="DL28" s="18">
        <v>1</v>
      </c>
      <c r="DM28" s="18">
        <v>3</v>
      </c>
      <c r="DN28" s="18">
        <v>20</v>
      </c>
      <c r="DO28" s="18">
        <v>9</v>
      </c>
      <c r="DP28" s="18"/>
      <c r="DQ28" s="18">
        <v>1</v>
      </c>
      <c r="DR28" s="18"/>
      <c r="DS28" s="18"/>
      <c r="DT28" s="18"/>
      <c r="DU28" s="18"/>
      <c r="DV28" s="18"/>
      <c r="DW28" s="18"/>
      <c r="DX28" s="19">
        <v>34</v>
      </c>
      <c r="DY28" s="18"/>
      <c r="DZ28" s="18">
        <v>35</v>
      </c>
      <c r="EA28" s="18"/>
      <c r="EB28" s="18"/>
      <c r="EC28" s="19"/>
      <c r="ED28" s="18"/>
      <c r="EE28" s="18"/>
      <c r="EF28" s="18"/>
      <c r="EG28" s="18"/>
      <c r="EH28" s="18"/>
      <c r="EI28" s="18"/>
      <c r="EJ28" s="18"/>
      <c r="EK28" s="140">
        <f t="shared" si="2"/>
        <v>0</v>
      </c>
      <c r="EL28" s="236"/>
      <c r="EM28" s="236"/>
      <c r="EN28" s="237"/>
      <c r="EO28" s="238" t="s">
        <v>183</v>
      </c>
      <c r="EP28" s="140">
        <f t="shared" si="3"/>
        <v>0</v>
      </c>
      <c r="EQ28" s="236"/>
      <c r="ER28" s="236"/>
      <c r="ES28" s="237"/>
      <c r="ET28" s="238" t="s">
        <v>183</v>
      </c>
    </row>
    <row r="29" spans="1:150" s="145" customFormat="1" ht="15.75" x14ac:dyDescent="0.25">
      <c r="BG29" s="144">
        <f t="shared" ref="BG29:BP29" si="4">SUM(BG6:BG28)</f>
        <v>13</v>
      </c>
      <c r="BH29" s="221">
        <f t="shared" si="4"/>
        <v>6</v>
      </c>
      <c r="BI29" s="221">
        <f t="shared" si="4"/>
        <v>7</v>
      </c>
      <c r="BJ29" s="216">
        <f t="shared" si="4"/>
        <v>1</v>
      </c>
      <c r="BK29" s="216">
        <f t="shared" si="4"/>
        <v>0</v>
      </c>
      <c r="BL29" s="144">
        <f t="shared" si="4"/>
        <v>11</v>
      </c>
      <c r="BM29" s="221">
        <f t="shared" si="4"/>
        <v>5</v>
      </c>
      <c r="BN29" s="221">
        <f t="shared" si="4"/>
        <v>6</v>
      </c>
      <c r="BO29" s="216">
        <f t="shared" si="4"/>
        <v>1</v>
      </c>
      <c r="BP29" s="216">
        <f t="shared" si="4"/>
        <v>0</v>
      </c>
      <c r="EK29" s="144">
        <f t="shared" ref="EK29:ET29" si="5">SUM(EK6:EK28)</f>
        <v>4</v>
      </c>
      <c r="EL29" s="221">
        <f t="shared" si="5"/>
        <v>3</v>
      </c>
      <c r="EM29" s="221">
        <f t="shared" si="5"/>
        <v>1</v>
      </c>
      <c r="EN29" s="216">
        <f t="shared" si="5"/>
        <v>0</v>
      </c>
      <c r="EO29" s="216">
        <f t="shared" si="5"/>
        <v>0</v>
      </c>
      <c r="EP29" s="144">
        <f t="shared" si="5"/>
        <v>12</v>
      </c>
      <c r="EQ29" s="221">
        <f t="shared" si="5"/>
        <v>5</v>
      </c>
      <c r="ER29" s="221">
        <f t="shared" si="5"/>
        <v>7</v>
      </c>
      <c r="ES29" s="216">
        <f t="shared" si="5"/>
        <v>1</v>
      </c>
      <c r="ET29" s="216">
        <f t="shared" si="5"/>
        <v>0</v>
      </c>
    </row>
  </sheetData>
  <mergeCells count="53">
    <mergeCell ref="BL4:BN4"/>
    <mergeCell ref="ED4:EJ4"/>
    <mergeCell ref="BO4:BP4"/>
    <mergeCell ref="BQ4:BS4"/>
    <mergeCell ref="BT4:BU4"/>
    <mergeCell ref="BV4:BX4"/>
    <mergeCell ref="BZ4:DX4"/>
    <mergeCell ref="DY4:EC4"/>
    <mergeCell ref="AX4:BD4"/>
    <mergeCell ref="BE4:BF4"/>
    <mergeCell ref="BG4:BI4"/>
    <mergeCell ref="BJ4:BK4"/>
    <mergeCell ref="AQ3:AW3"/>
    <mergeCell ref="DY3:EC3"/>
    <mergeCell ref="ED3:EJ3"/>
    <mergeCell ref="C4:I4"/>
    <mergeCell ref="J4:M4"/>
    <mergeCell ref="N4:AB4"/>
    <mergeCell ref="AC4:AG4"/>
    <mergeCell ref="AH4:AI4"/>
    <mergeCell ref="AJ4:AN4"/>
    <mergeCell ref="AO4:AP4"/>
    <mergeCell ref="AQ4:AU4"/>
    <mergeCell ref="AX3:BF3"/>
    <mergeCell ref="BG3:BK3"/>
    <mergeCell ref="BL3:BP3"/>
    <mergeCell ref="BQ3:BU3"/>
    <mergeCell ref="BV3:BY3"/>
    <mergeCell ref="AV4:AW4"/>
    <mergeCell ref="A1:EJ1"/>
    <mergeCell ref="A2:A5"/>
    <mergeCell ref="B2:B5"/>
    <mergeCell ref="C2:I2"/>
    <mergeCell ref="J2:M2"/>
    <mergeCell ref="N2:AB2"/>
    <mergeCell ref="AC2:BY2"/>
    <mergeCell ref="BZ2:DX2"/>
    <mergeCell ref="DY2:EC2"/>
    <mergeCell ref="ED2:EJ2"/>
    <mergeCell ref="BZ3:DX3"/>
    <mergeCell ref="C3:I3"/>
    <mergeCell ref="J3:M3"/>
    <mergeCell ref="N3:AB3"/>
    <mergeCell ref="AC3:AI3"/>
    <mergeCell ref="AJ3:AP3"/>
    <mergeCell ref="EK4:EM4"/>
    <mergeCell ref="EN4:EO4"/>
    <mergeCell ref="EP4:ER4"/>
    <mergeCell ref="ES4:ET4"/>
    <mergeCell ref="EK1:ET1"/>
    <mergeCell ref="EK2:ET2"/>
    <mergeCell ref="EK3:EO3"/>
    <mergeCell ref="EP3:E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PÕDER</vt:lpstr>
      <vt:lpstr>METSKITS</vt:lpstr>
      <vt:lpstr>METSSIGA</vt:lpstr>
      <vt:lpstr>HIRV</vt:lpstr>
      <vt:lpstr>HUNT, KARU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Kärolin</dc:creator>
  <cp:keywords/>
  <dc:description/>
  <cp:lastModifiedBy>Tõnu Peterson</cp:lastModifiedBy>
  <cp:revision/>
  <dcterms:created xsi:type="dcterms:W3CDTF">2015-06-05T18:19:34Z</dcterms:created>
  <dcterms:modified xsi:type="dcterms:W3CDTF">2026-02-23T08:40:17Z</dcterms:modified>
  <cp:category/>
  <cp:contentStatus/>
</cp:coreProperties>
</file>